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BA26EA03-72CA-4A47-BF54-7249212C0D3D}" xr6:coauthVersionLast="45" xr6:coauthVersionMax="45" xr10:uidLastSave="{00000000-0000-0000-0000-000000000000}"/>
  <bookViews>
    <workbookView xWindow="-120" yWindow="-120" windowWidth="38640" windowHeight="21120" xr2:uid="{00000000-000D-0000-FFFF-FFFF00000000}"/>
  </bookViews>
  <sheets>
    <sheet name="Лист1" sheetId="1" r:id="rId1"/>
    <sheet name="Лист2" sheetId="2" r:id="rId2"/>
    <sheet name="Лист3" sheetId="3" r:id="rId3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4" i="1" l="1"/>
  <c r="M4" i="1" l="1"/>
  <c r="P4" i="1" s="1"/>
  <c r="K4" i="1"/>
  <c r="L4" i="1" s="1"/>
  <c r="P5" i="1" l="1"/>
  <c r="O4" i="1" l="1"/>
  <c r="N4" i="1"/>
  <c r="K6" i="1" l="1"/>
</calcChain>
</file>

<file path=xl/sharedStrings.xml><?xml version="1.0" encoding="utf-8"?>
<sst xmlns="http://schemas.openxmlformats.org/spreadsheetml/2006/main" count="27" uniqueCount="26">
  <si>
    <t>№</t>
  </si>
  <si>
    <t>Ед. изм</t>
  </si>
  <si>
    <t>Данные реестра контрактов (руб./ед.изм.)</t>
  </si>
  <si>
    <t>Однородность совокупности значений выявленных цен, используемых в расчете Н(М)ЦК, ЦКЕП</t>
  </si>
  <si>
    <t>Н(М)ЦК, ЦКЕП, определяемая методом сопоставимых рыночных цен (анализа рынка)*</t>
  </si>
  <si>
    <t xml:space="preserve">Номер сведений о контракте </t>
  </si>
  <si>
    <t>Применяемый коэффициент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</si>
  <si>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</si>
  <si>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</si>
  <si>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</t>
    </r>
    <r>
      <rPr>
        <b/>
        <i/>
        <sz val="10"/>
        <color indexed="8"/>
        <rFont val="Times New Roman"/>
        <family val="1"/>
        <charset val="204"/>
      </rPr>
      <t>не должен превышать 33%</t>
    </r>
    <r>
      <rPr>
        <i/>
        <sz val="10"/>
        <color indexed="8"/>
        <rFont val="Times New Roman"/>
        <family val="1"/>
        <charset val="204"/>
      </rPr>
      <t>)</t>
    </r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</si>
  <si>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</si>
  <si>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</si>
  <si>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</si>
  <si>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Н(М)ЦК, ЦКЕП контракта с учетом округления цены за единицу (руб.)</t>
  </si>
  <si>
    <t>-</t>
  </si>
  <si>
    <t>В результате проведенного расчета НМЦ  договора составила:</t>
  </si>
  <si>
    <t>руб.</t>
  </si>
  <si>
    <t>Специалист по закупкам ___________________ Е.А. Ананьева</t>
  </si>
  <si>
    <t xml:space="preserve"> ОБОСНОВАНИЕ НАЧАЛЬНОЙ (МАКСИМАЛЬНОЙ) ЦЕНЫ ДОГОВОРА </t>
  </si>
  <si>
    <t>Штука</t>
  </si>
  <si>
    <t>Кол-во</t>
  </si>
  <si>
    <t>Наименование Товара</t>
  </si>
  <si>
    <t xml:space="preserve">Термоголовка для термопринтера DATAMAX CLASS DMX-ST-3210 </t>
  </si>
  <si>
    <t>Вхд. № 7 от 04.02.2026</t>
  </si>
  <si>
    <t>Вхд. № 8 от 04.02.2026</t>
  </si>
  <si>
    <t>Вхд. № 9 от 04.02.2026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</si>
</sst>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3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4" fontId="7" fillId="0" borderId="1" xfId="0" applyNumberFormat="1" applyFont="1" applyFill="1" applyBorder="1" applyAlignment="1">
      <alignment horizontal="center" vertical="center"/>
    </xf>
    <xf numFmtId="0" fontId="8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Alignment="1">
      <alignment vertical="center"/>
    </xf>
    <xf numFmtId="0" fontId="6" fillId="0" borderId="0" xfId="0" applyFont="1"/>
    <xf numFmtId="4" fontId="10" fillId="0" borderId="0" xfId="0" applyNumberFormat="1" applyFont="1" applyBorder="1" applyAlignment="1" applyProtection="1">
      <alignment vertical="center"/>
      <protection locked="0"/>
    </xf>
    <xf numFmtId="4" fontId="10" fillId="0" borderId="4" xfId="0" applyNumberFormat="1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horizontal="left" vertical="top" wrapText="1"/>
      <protection locked="0"/>
    </xf>
    <xf numFmtId="0" fontId="8" fillId="0" borderId="6" xfId="0" applyFont="1" applyBorder="1" applyAlignment="1" applyProtection="1">
      <alignment horizontal="left" vertical="top" wrapText="1"/>
      <protection locked="0"/>
    </xf>
    <xf numFmtId="0" fontId="8" fillId="0" borderId="6" xfId="0" applyFont="1" applyBorder="1"/>
    <xf numFmtId="164" fontId="8" fillId="0" borderId="6" xfId="0" applyNumberFormat="1" applyFont="1" applyBorder="1" applyAlignment="1" applyProtection="1">
      <alignment horizontal="center" vertical="center"/>
      <protection locked="0"/>
    </xf>
    <xf numFmtId="0" fontId="9" fillId="0" borderId="6" xfId="0" applyFont="1" applyBorder="1" applyAlignment="1" applyProtection="1">
      <alignment vertical="center"/>
      <protection locked="0"/>
    </xf>
    <xf numFmtId="0" fontId="9" fillId="0" borderId="4" xfId="0" applyFont="1" applyBorder="1" applyAlignment="1" applyProtection="1">
      <alignment vertical="center"/>
      <protection locked="0"/>
    </xf>
    <xf numFmtId="4" fontId="1" fillId="0" borderId="0" xfId="0" applyNumberFormat="1" applyFont="1" applyAlignment="1">
      <alignment vertical="center"/>
    </xf>
    <xf numFmtId="0" fontId="8" fillId="0" borderId="6" xfId="0" applyFont="1" applyBorder="1" applyAlignment="1" applyProtection="1">
      <alignment horizontal="center" wrapText="1"/>
      <protection locked="0"/>
    </xf>
    <xf numFmtId="2" fontId="0" fillId="0" borderId="0" xfId="0" applyNumberFormat="1"/>
    <xf numFmtId="0" fontId="1" fillId="0" borderId="7" xfId="0" applyFont="1" applyBorder="1" applyAlignment="1">
      <alignment horizontal="left"/>
    </xf>
    <xf numFmtId="0" fontId="0" fillId="0" borderId="0" xfId="0" applyBorder="1"/>
    <xf numFmtId="0" fontId="11" fillId="0" borderId="1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justify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1" fontId="6" fillId="0" borderId="2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2</xdr:row>
      <xdr:rowOff>952500</xdr:rowOff>
    </xdr:from>
    <xdr:to>
      <xdr:col>12</xdr:col>
      <xdr:colOff>0</xdr:colOff>
      <xdr:row>2</xdr:row>
      <xdr:rowOff>1304925</xdr:rowOff>
    </xdr:to>
    <xdr:pic>
      <xdr:nvPicPr>
        <xdr:cNvPr id="10" name="Picture 1">
          <a:extLst>
            <a:ext uri="{FF2B5EF4-FFF2-40B4-BE49-F238E27FC236}">
              <a16:creationId xmlns:a16="http://schemas.microsoft.com/office/drawing/2014/main" id="{48AC07F4-F313-417F-90BA-E58CC50A48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2828925"/>
          <a:ext cx="11144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2</xdr:row>
      <xdr:rowOff>923925</xdr:rowOff>
    </xdr:from>
    <xdr:to>
      <xdr:col>10</xdr:col>
      <xdr:colOff>1019175</xdr:colOff>
      <xdr:row>2</xdr:row>
      <xdr:rowOff>1362075</xdr:rowOff>
    </xdr:to>
    <xdr:pic>
      <xdr:nvPicPr>
        <xdr:cNvPr id="11" name="Picture 2">
          <a:extLst>
            <a:ext uri="{FF2B5EF4-FFF2-40B4-BE49-F238E27FC236}">
              <a16:creationId xmlns:a16="http://schemas.microsoft.com/office/drawing/2014/main" id="{A2FC52F7-9FCB-4245-B4ED-DE476C4121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2800350"/>
          <a:ext cx="8858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19050</xdr:colOff>
      <xdr:row>2</xdr:row>
      <xdr:rowOff>1600200</xdr:rowOff>
    </xdr:from>
    <xdr:to>
      <xdr:col>12</xdr:col>
      <xdr:colOff>1447800</xdr:colOff>
      <xdr:row>2</xdr:row>
      <xdr:rowOff>1962150</xdr:rowOff>
    </xdr:to>
    <xdr:pic>
      <xdr:nvPicPr>
        <xdr:cNvPr id="12" name="Picture 5">
          <a:extLst>
            <a:ext uri="{FF2B5EF4-FFF2-40B4-BE49-F238E27FC236}">
              <a16:creationId xmlns:a16="http://schemas.microsoft.com/office/drawing/2014/main" id="{95E6C5F2-E074-4763-8A56-2D4320303C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82150" y="3476625"/>
          <a:ext cx="13906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266700</xdr:colOff>
      <xdr:row>2</xdr:row>
      <xdr:rowOff>1400175</xdr:rowOff>
    </xdr:from>
    <xdr:to>
      <xdr:col>12</xdr:col>
      <xdr:colOff>419100</xdr:colOff>
      <xdr:row>2</xdr:row>
      <xdr:rowOff>1628775</xdr:rowOff>
    </xdr:to>
    <xdr:pic>
      <xdr:nvPicPr>
        <xdr:cNvPr id="13" name="Picture 6">
          <a:extLst>
            <a:ext uri="{FF2B5EF4-FFF2-40B4-BE49-F238E27FC236}">
              <a16:creationId xmlns:a16="http://schemas.microsoft.com/office/drawing/2014/main" id="{1C5AACF3-F7C4-448B-9E1F-0F149BD981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29800" y="3276600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1"/>
  <sheetViews>
    <sheetView tabSelected="1" zoomScale="115" zoomScaleNormal="115" workbookViewId="0">
      <selection activeCell="B8" sqref="B8:J8"/>
    </sheetView>
  </sheetViews>
  <sheetFormatPr defaultRowHeight="15" x14ac:dyDescent="0.25"/>
  <cols>
    <col min="2" max="2" width="20.28515625" bestFit="1" customWidth="1"/>
    <col min="5" max="7" width="11.42578125" customWidth="1"/>
    <col min="8" max="8" width="10" customWidth="1"/>
    <col min="11" max="11" width="17.42578125" customWidth="1"/>
    <col min="12" max="12" width="16.42578125" customWidth="1"/>
    <col min="13" max="13" width="24.28515625" customWidth="1"/>
    <col min="14" max="14" width="10.28515625" customWidth="1"/>
    <col min="15" max="15" width="10.42578125" customWidth="1"/>
    <col min="16" max="16" width="16" customWidth="1"/>
    <col min="17" max="18" width="10.5703125" bestFit="1" customWidth="1"/>
  </cols>
  <sheetData>
    <row r="1" spans="1:19" ht="41.25" customHeight="1" x14ac:dyDescent="0.25">
      <c r="A1" s="30" t="s">
        <v>18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9" ht="51" customHeight="1" x14ac:dyDescent="0.25">
      <c r="A2" s="31" t="s">
        <v>0</v>
      </c>
      <c r="B2" s="31" t="s">
        <v>21</v>
      </c>
      <c r="C2" s="31" t="s">
        <v>1</v>
      </c>
      <c r="D2" s="31" t="s">
        <v>20</v>
      </c>
      <c r="E2" s="31"/>
      <c r="F2" s="31"/>
      <c r="G2" s="31"/>
      <c r="H2" s="31" t="s">
        <v>2</v>
      </c>
      <c r="I2" s="31"/>
      <c r="J2" s="33" t="s">
        <v>3</v>
      </c>
      <c r="K2" s="33"/>
      <c r="L2" s="33"/>
      <c r="M2" s="34" t="s">
        <v>4</v>
      </c>
      <c r="N2" s="34"/>
      <c r="O2" s="34"/>
      <c r="P2" s="34"/>
    </row>
    <row r="3" spans="1:19" ht="150" customHeight="1" x14ac:dyDescent="0.25">
      <c r="A3" s="31"/>
      <c r="B3" s="32"/>
      <c r="C3" s="31"/>
      <c r="D3" s="31"/>
      <c r="E3" s="20" t="s">
        <v>23</v>
      </c>
      <c r="F3" s="20" t="s">
        <v>24</v>
      </c>
      <c r="G3" s="20" t="s">
        <v>25</v>
      </c>
      <c r="H3" s="1" t="s">
        <v>5</v>
      </c>
      <c r="I3" s="1" t="s">
        <v>6</v>
      </c>
      <c r="J3" s="1" t="s">
        <v>7</v>
      </c>
      <c r="K3" s="1" t="s">
        <v>8</v>
      </c>
      <c r="L3" s="1" t="s">
        <v>9</v>
      </c>
      <c r="M3" s="1" t="s">
        <v>10</v>
      </c>
      <c r="N3" s="1" t="s">
        <v>11</v>
      </c>
      <c r="O3" s="1" t="s">
        <v>12</v>
      </c>
      <c r="P3" s="1" t="s">
        <v>13</v>
      </c>
    </row>
    <row r="4" spans="1:19" ht="48" x14ac:dyDescent="0.25">
      <c r="A4" s="21">
        <v>1</v>
      </c>
      <c r="B4" s="22" t="s">
        <v>22</v>
      </c>
      <c r="C4" s="23" t="s">
        <v>19</v>
      </c>
      <c r="D4" s="24">
        <v>1</v>
      </c>
      <c r="E4" s="2">
        <v>26985</v>
      </c>
      <c r="F4" s="2">
        <v>29005</v>
      </c>
      <c r="G4" s="2">
        <v>26500</v>
      </c>
      <c r="H4" s="25" t="s">
        <v>14</v>
      </c>
      <c r="I4" s="25" t="s">
        <v>14</v>
      </c>
      <c r="J4" s="26">
        <f>ROUND(AVERAGE(E4:G4),2)</f>
        <v>27496.67</v>
      </c>
      <c r="K4" s="27">
        <f>SQRT(VAR(E4:G4))</f>
        <v>1328.5737967208797</v>
      </c>
      <c r="L4" s="28">
        <f>K4/J4*100</f>
        <v>4.8317625251380614</v>
      </c>
      <c r="M4" s="26">
        <f>D4*J4</f>
        <v>27496.67</v>
      </c>
      <c r="N4" s="26">
        <f t="shared" ref="N4" si="0">J4</f>
        <v>27496.67</v>
      </c>
      <c r="O4" s="26">
        <f t="shared" ref="O4" si="1">J4</f>
        <v>27496.67</v>
      </c>
      <c r="P4" s="26">
        <f>M4</f>
        <v>27496.67</v>
      </c>
      <c r="Q4" s="17"/>
      <c r="R4" s="17"/>
      <c r="S4" s="17"/>
    </row>
    <row r="5" spans="1:19" ht="15.75" x14ac:dyDescent="0.25">
      <c r="A5" s="9"/>
      <c r="B5" s="18"/>
      <c r="C5" s="10"/>
      <c r="D5" s="11"/>
      <c r="E5" s="12"/>
      <c r="F5" s="12"/>
      <c r="G5" s="12"/>
      <c r="H5" s="16"/>
      <c r="I5" s="13"/>
      <c r="J5" s="13"/>
      <c r="K5" s="13"/>
      <c r="L5" s="13"/>
      <c r="M5" s="13"/>
      <c r="N5" s="13"/>
      <c r="O5" s="14"/>
      <c r="P5" s="8">
        <f>SUM(P4:P4)</f>
        <v>27496.67</v>
      </c>
      <c r="Q5" s="17"/>
      <c r="R5" s="17"/>
    </row>
    <row r="6" spans="1:19" ht="15.75" x14ac:dyDescent="0.25">
      <c r="A6" s="3"/>
      <c r="B6" s="29" t="s">
        <v>15</v>
      </c>
      <c r="C6" s="29"/>
      <c r="D6" s="29"/>
      <c r="E6" s="29"/>
      <c r="F6" s="29"/>
      <c r="G6" s="29"/>
      <c r="H6" s="29"/>
      <c r="I6" s="29"/>
      <c r="J6" s="29"/>
      <c r="K6" s="7">
        <f>P5</f>
        <v>27496.67</v>
      </c>
      <c r="L6" s="5" t="s">
        <v>16</v>
      </c>
      <c r="M6" s="15"/>
      <c r="N6" s="4"/>
      <c r="O6" s="4"/>
      <c r="P6" s="4"/>
    </row>
    <row r="7" spans="1:19" ht="15.75" x14ac:dyDescent="0.25">
      <c r="A7" s="6"/>
      <c r="B7" s="29"/>
      <c r="C7" s="29"/>
      <c r="D7" s="29"/>
      <c r="E7" s="29"/>
      <c r="F7" s="29"/>
      <c r="G7" s="29"/>
      <c r="H7" s="29"/>
      <c r="I7" s="29"/>
      <c r="J7" s="29"/>
      <c r="K7" s="6"/>
      <c r="L7" s="6"/>
      <c r="M7" s="7"/>
      <c r="N7" s="6"/>
      <c r="O7" s="6"/>
      <c r="P7" s="6"/>
    </row>
    <row r="8" spans="1:19" ht="15.75" x14ac:dyDescent="0.25">
      <c r="B8" s="29" t="s">
        <v>17</v>
      </c>
      <c r="C8" s="29"/>
      <c r="D8" s="29"/>
      <c r="E8" s="29"/>
      <c r="F8" s="29"/>
      <c r="G8" s="29"/>
      <c r="H8" s="29"/>
      <c r="I8" s="29"/>
      <c r="J8" s="29"/>
      <c r="M8" s="19"/>
    </row>
    <row r="9" spans="1:19" x14ac:dyDescent="0.25">
      <c r="M9" s="6"/>
    </row>
    <row r="10" spans="1:19" x14ac:dyDescent="0.25">
      <c r="M10" s="6"/>
    </row>
    <row r="11" spans="1:19" x14ac:dyDescent="0.25">
      <c r="M11" s="6"/>
    </row>
  </sheetData>
  <mergeCells count="12">
    <mergeCell ref="B8:J8"/>
    <mergeCell ref="A1:P1"/>
    <mergeCell ref="B6:J6"/>
    <mergeCell ref="A2:A3"/>
    <mergeCell ref="B2:B3"/>
    <mergeCell ref="C2:C3"/>
    <mergeCell ref="D2:D3"/>
    <mergeCell ref="E2:G2"/>
    <mergeCell ref="H2:I2"/>
    <mergeCell ref="J2:L2"/>
    <mergeCell ref="M2:P2"/>
    <mergeCell ref="B7:J7"/>
  </mergeCells>
  <pageMargins left="0.7" right="0.7" top="0.75" bottom="0.75" header="0.3" footer="0.3"/>
  <pageSetup paperSize="9" scale="6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2026-02-09T09:59:06Z</dcterms:modified>
</cp:coreProperties>
</file>