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  <sheet name="Лист1" sheetId="10" r:id="rId2"/>
  </sheets>
  <definedNames>
    <definedName name="_xlnm._FilterDatabase" localSheetId="0" hidden="1">НМЦК!$A$6:$L$6</definedName>
    <definedName name="Print_Area" localSheetId="0">НМЦК!$A$1:$P$14</definedName>
  </definedNames>
  <calcPr calcId="125725" fullPrecision="0"/>
</workbook>
</file>

<file path=xl/calcChain.xml><?xml version="1.0" encoding="utf-8"?>
<calcChain xmlns="http://schemas.openxmlformats.org/spreadsheetml/2006/main">
  <c r="I7" i="9"/>
  <c r="J7"/>
  <c r="M7" s="1"/>
  <c r="N7" s="1"/>
  <c r="K7"/>
  <c r="O7"/>
  <c r="P7" s="1"/>
  <c r="I8"/>
  <c r="J8"/>
  <c r="M8" s="1"/>
  <c r="N8" s="1"/>
  <c r="K8"/>
  <c r="L8" s="1"/>
  <c r="O8"/>
  <c r="P8" s="1"/>
  <c r="P9" l="1"/>
  <c r="N9"/>
  <c r="L7"/>
</calcChain>
</file>

<file path=xl/sharedStrings.xml><?xml version="1.0" encoding="utf-8"?>
<sst xmlns="http://schemas.openxmlformats.org/spreadsheetml/2006/main" count="30" uniqueCount="27">
  <si>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</si>
  <si>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</si>
  <si>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</si>
  <si>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</si>
  <si>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</si>
  <si>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</si>
  <si>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</si>
  <si>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</si>
  <si>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</si>
  <si>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</si>
  <si>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</si>
  <si>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</si>
  <si>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</si>
  <si>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</si>
  <si>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</si>
  <si>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</si>
  <si>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</si>
  <si>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КТРУ </t>
  </si>
  <si>
    <t>штука</t>
  </si>
  <si>
    <t>Начальник отдела конъюнктуры контрактной службы__________________________     Магнев В.В.</t>
  </si>
  <si>
    <t>Исп. Сысоева Г.А.</t>
  </si>
  <si>
    <t>Цена, руб.</t>
  </si>
  <si>
    <t>Ручка скальпеля, многоразового использования</t>
  </si>
  <si>
    <t>32.50.13.190-00007713</t>
  </si>
  <si>
    <t>КП № 1 от 20.02.2026 № 108(вх. №00524к/26 от 20.02.2026)</t>
  </si>
  <si>
    <t>КП № 2 от 20.02.2026 № б/н (вх. №00526к/26 от 20.02.2026)</t>
  </si>
  <si>
    <t>КП № 3 от 20.02.2026  №б/н (вх. №00525к/26 от 20.02.2026)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</si>
</sst>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186690</xdr:rowOff>
    </xdr:from>
    <xdr:to>
      <xdr:col>10</xdr:col>
      <xdr:colOff>895351</xdr:colOff>
      <xdr:row>4</xdr:row>
      <xdr:rowOff>335280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20915" y="1657350"/>
          <a:ext cx="866776" cy="339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4</xdr:row>
      <xdr:rowOff>1904</xdr:rowOff>
    </xdr:from>
    <xdr:to>
      <xdr:col>11</xdr:col>
      <xdr:colOff>770832</xdr:colOff>
      <xdr:row>4</xdr:row>
      <xdr:rowOff>350519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5755" y="1663064"/>
          <a:ext cx="704157" cy="348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4"/>
  <sheetViews>
    <sheetView tabSelected="1" zoomScaleNormal="100" zoomScaleSheetLayoutView="100" workbookViewId="0">
      <selection activeCell="L4" sqref="L4:L5"/>
    </sheetView>
  </sheetViews>
  <sheetFormatPr defaultColWidth="9.109375" defaultRowHeight="13.8"/>
  <cols>
    <col min="1" max="1" width="3.5546875" style="5" customWidth="1"/>
    <col min="2" max="2" width="16" style="3" customWidth="1"/>
    <col min="3" max="3" width="13.109375" style="3" customWidth="1"/>
    <col min="4" max="4" width="14.44140625" style="2" customWidth="1"/>
    <col min="5" max="5" width="14.33203125" style="2" customWidth="1"/>
    <col min="6" max="6" width="12.88671875" style="2" customWidth="1"/>
    <col min="7" max="7" width="6.6640625" style="2" customWidth="1"/>
    <col min="8" max="8" width="8.88671875" style="3" customWidth="1"/>
    <col min="9" max="9" width="40.6640625" style="2" hidden="1" customWidth="1"/>
    <col min="10" max="10" width="10.5546875" style="2" customWidth="1"/>
    <col min="11" max="11" width="14.44140625" style="2" customWidth="1"/>
    <col min="12" max="12" width="12.44140625" style="4" customWidth="1"/>
    <col min="13" max="13" width="12.5546875" style="2" customWidth="1"/>
    <col min="14" max="14" width="11.5546875" style="2" bestFit="1" customWidth="1"/>
    <col min="15" max="15" width="11.5546875" style="2" customWidth="1"/>
    <col min="16" max="16" width="13.6640625" style="2" bestFit="1" customWidth="1"/>
    <col min="17" max="17" width="12.88671875" style="2" bestFit="1" customWidth="1"/>
    <col min="18" max="16384" width="9.109375" style="2"/>
  </cols>
  <sheetData>
    <row r="1" spans="1:16" ht="31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71.099999999999994" customHeight="1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ht="15" customHeight="1">
      <c r="A4" s="25" t="s">
        <v>3</v>
      </c>
      <c r="B4" s="26" t="s">
        <v>4</v>
      </c>
      <c r="C4" s="26" t="s">
        <v>17</v>
      </c>
      <c r="D4" s="26" t="s">
        <v>21</v>
      </c>
      <c r="E4" s="26"/>
      <c r="F4" s="26"/>
      <c r="G4" s="26" t="s">
        <v>5</v>
      </c>
      <c r="H4" s="26" t="s">
        <v>6</v>
      </c>
      <c r="I4" s="33" t="s">
        <v>7</v>
      </c>
      <c r="J4" s="26" t="s">
        <v>8</v>
      </c>
      <c r="K4" s="26" t="s">
        <v>9</v>
      </c>
      <c r="L4" s="34" t="s">
        <v>10</v>
      </c>
      <c r="M4" s="32" t="s">
        <v>11</v>
      </c>
      <c r="N4" s="32" t="s">
        <v>12</v>
      </c>
      <c r="O4" s="32" t="s">
        <v>13</v>
      </c>
      <c r="P4" s="32" t="s">
        <v>14</v>
      </c>
    </row>
    <row r="5" spans="1:16" ht="135" customHeight="1">
      <c r="A5" s="25"/>
      <c r="B5" s="26"/>
      <c r="C5" s="26"/>
      <c r="D5" s="23" t="s">
        <v>24</v>
      </c>
      <c r="E5" s="23" t="s">
        <v>25</v>
      </c>
      <c r="F5" s="23" t="s">
        <v>26</v>
      </c>
      <c r="G5" s="26"/>
      <c r="H5" s="26"/>
      <c r="I5" s="33"/>
      <c r="J5" s="26"/>
      <c r="K5" s="26"/>
      <c r="L5" s="34"/>
      <c r="M5" s="32"/>
      <c r="N5" s="32"/>
      <c r="O5" s="32"/>
      <c r="P5" s="32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39.6">
      <c r="A7" s="8">
        <v>1</v>
      </c>
      <c r="B7" s="9" t="s">
        <v>22</v>
      </c>
      <c r="C7" s="9" t="s">
        <v>23</v>
      </c>
      <c r="D7" s="10">
        <v>3642.86</v>
      </c>
      <c r="E7" s="10">
        <v>4007.15</v>
      </c>
      <c r="F7" s="10">
        <v>3825</v>
      </c>
      <c r="G7" s="11">
        <v>1</v>
      </c>
      <c r="H7" s="12" t="s">
        <v>18</v>
      </c>
      <c r="I7" s="13" t="e">
        <f>(((D7*G7)+(E7*G7)+(#REF!*G7)/(G7*3)))</f>
        <v>#REF!</v>
      </c>
      <c r="J7" s="13">
        <f t="shared" ref="J7:J8" si="0">(D7+E7+F7)*1/3</f>
        <v>3825</v>
      </c>
      <c r="K7" s="13">
        <f t="shared" ref="K7:K8" si="1">STDEV(D7:F7)</f>
        <v>182.15</v>
      </c>
      <c r="L7" s="14">
        <f t="shared" ref="L7:L8" si="2">K7/J7</f>
        <v>4.7600000000000003E-2</v>
      </c>
      <c r="M7" s="15">
        <f t="shared" ref="M7:M8" si="3">J7</f>
        <v>3825</v>
      </c>
      <c r="N7" s="15">
        <f t="shared" ref="N7:N8" si="4">M7*G7</f>
        <v>3825</v>
      </c>
      <c r="O7" s="10">
        <f t="shared" ref="O7:O8" si="5">D7</f>
        <v>3642.86</v>
      </c>
      <c r="P7" s="15">
        <f t="shared" ref="P7:P8" si="6">O7*G7</f>
        <v>3642.86</v>
      </c>
    </row>
    <row r="8" spans="1:16" ht="39.6">
      <c r="A8" s="8">
        <v>2</v>
      </c>
      <c r="B8" s="9" t="s">
        <v>22</v>
      </c>
      <c r="C8" s="9" t="s">
        <v>23</v>
      </c>
      <c r="D8" s="10">
        <v>1821.43</v>
      </c>
      <c r="E8" s="10">
        <v>2003.57</v>
      </c>
      <c r="F8" s="10">
        <v>1912.5</v>
      </c>
      <c r="G8" s="11">
        <v>1</v>
      </c>
      <c r="H8" s="12" t="s">
        <v>18</v>
      </c>
      <c r="I8" s="13" t="e">
        <f>(((D8*G8)+(E8*G8)+(#REF!*G8)/(G8*3)))</f>
        <v>#REF!</v>
      </c>
      <c r="J8" s="13">
        <f t="shared" si="0"/>
        <v>1912.5</v>
      </c>
      <c r="K8" s="13">
        <f t="shared" si="1"/>
        <v>91.07</v>
      </c>
      <c r="L8" s="14">
        <f t="shared" si="2"/>
        <v>4.7600000000000003E-2</v>
      </c>
      <c r="M8" s="15">
        <f t="shared" si="3"/>
        <v>1912.5</v>
      </c>
      <c r="N8" s="15">
        <f t="shared" si="4"/>
        <v>1912.5</v>
      </c>
      <c r="O8" s="10">
        <f t="shared" si="5"/>
        <v>1821.43</v>
      </c>
      <c r="P8" s="15">
        <f t="shared" si="6"/>
        <v>1821.43</v>
      </c>
    </row>
    <row r="9" spans="1:16" ht="26.25" customHeight="1">
      <c r="A9" s="27" t="s">
        <v>15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  <c r="N9" s="6">
        <f>SUM(N7:N8)</f>
        <v>5737.5</v>
      </c>
      <c r="O9" s="6"/>
      <c r="P9" s="21">
        <f>SUM(P7:P8)</f>
        <v>5464.29</v>
      </c>
    </row>
    <row r="10" spans="1:16" ht="82.5" customHeight="1">
      <c r="A10" s="24" t="s">
        <v>16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6" ht="17.25" customHeight="1">
      <c r="A11" s="22" t="s">
        <v>19</v>
      </c>
      <c r="B11" s="16"/>
      <c r="C11" s="16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4.25" customHeight="1">
      <c r="A12" s="19"/>
      <c r="B12" s="16"/>
      <c r="C12" s="16"/>
      <c r="D12" s="17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12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>
      <c r="A14" s="1" t="s">
        <v>20</v>
      </c>
      <c r="B14" s="16"/>
      <c r="C14" s="16"/>
      <c r="D14" s="17"/>
      <c r="E14" s="17"/>
      <c r="F14" s="17"/>
      <c r="G14" s="17"/>
      <c r="H14" s="16"/>
      <c r="I14" s="17"/>
      <c r="J14" s="17"/>
      <c r="K14" s="17"/>
      <c r="L14" s="20"/>
      <c r="M14" s="17"/>
      <c r="N14" s="17"/>
      <c r="O14" s="17"/>
      <c r="P14" s="17"/>
    </row>
  </sheetData>
  <mergeCells count="19"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A10:P10"/>
    <mergeCell ref="A4:A5"/>
    <mergeCell ref="B4:B5"/>
    <mergeCell ref="C4:C5"/>
    <mergeCell ref="A9:M9"/>
  </mergeCells>
  <pageMargins left="0.39370078740157483" right="0.39370078740157483" top="0.39370078740157483" bottom="0.39370078740157483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" sqref="A4:XFD11"/>
    </sheetView>
  </sheetViews>
  <sheetFormatPr defaultRowHeight="14.4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2026-02-27T08:38:22Z</cp:lastPrinted>
  <dcterms:created xsi:type="dcterms:W3CDTF">2011-08-15T06:57:36Z</dcterms:created>
  <dcterms:modified xsi:type="dcterms:W3CDTF">2026-02-27T08:38:23Z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