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/>
  <bookViews>
    <workbookView xWindow="32760" yWindow="32760" windowWidth="23256" windowHeight="12492"/>
  </bookViews>
  <sheets>
    <sheet name="2-е полугодие (часть 1) лот 1" sheetId="14" r:id="rId1"/>
  </sheets>
  <definedNames>
    <definedName name="_xlnm._FilterDatabase" localSheetId="0" hidden="1">'2-е полугодие (часть 1) лот 1'!$A$8:$K$8</definedName>
    <definedName name="Print_Area" localSheetId="0">'2-е полугодие (часть 1) лот 1'!$A$1:$O$24</definedName>
  </definedNames>
  <calcPr calcId="125725" fullPrecision="0"/>
</workbook>
</file>

<file path=xl/calcChain.xml><?xml version="1.0" encoding="utf-8"?>
<calcChain xmlns="http://schemas.openxmlformats.org/spreadsheetml/2006/main">
  <c r="N10" i="14"/>
  <c r="O10"/>
  <c r="N9"/>
  <c r="O9"/>
  <c r="I10"/>
  <c r="L10"/>
  <c r="M10"/>
  <c r="J10"/>
  <c r="K10"/>
  <c r="I9"/>
  <c r="L9"/>
  <c r="M9"/>
  <c r="J9"/>
  <c r="K9"/>
  <c r="M11"/>
  <c r="O11"/>
</calcChain>
</file>

<file path=xl/sharedStrings.xml><?xml version="1.0" encoding="utf-8"?>
<sst xmlns="http://schemas.openxmlformats.org/spreadsheetml/2006/main" count="30" uniqueCount="29">
  <si>
    <t>Расчет начальной (максимальной) цены контракта</t>
  </si>
  <si>
    <t>Заказчиком было проведено исследование рынка путем изучения общедоступных источников информации, в целях выявления имеющихся на рынке товаров, работ, услуг, отвечающих его потребностям.</t>
  </si>
  <si>
    <t>Заказчиком было направлены запросы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"Интернет"). Запросы содержали сопоставимые условия выполнения контракта. Ответы на запрос получены от 3 поставщиков (подрядчиков, исполнителей).Совокупность значений, используемых в расчете, однородная, так как коэффициент вариации цены не превышает 33% (графа 13 таблицы расчета).</t>
  </si>
  <si>
    <t>№ п/п</t>
  </si>
  <si>
    <t>Наименование товара</t>
  </si>
  <si>
    <t>КТРУ / ОКПД 2</t>
  </si>
  <si>
    <t>Цена без НДС, руб.</t>
  </si>
  <si>
    <t>кол-во</t>
  </si>
  <si>
    <t>ед.изм.</t>
  </si>
  <si>
    <t>Сред. арифмет. цена за единицу без НДС (ЦЕМ - п.12)</t>
  </si>
  <si>
    <t>Среднее квадратичное отклонение</t>
  </si>
  <si>
    <t xml:space="preserve">V - коэф-нт вариации </t>
  </si>
  <si>
    <t>Цена единицы, рассчитанная по п. 9 приказа № 450н, с НДС (ЦЕМ1)</t>
  </si>
  <si>
    <t>НМЦК (ЦЕМ1), руб. с НДС</t>
  </si>
  <si>
    <t>Наименьшая цена единицы из собранных заказчиком цен, с НДС (ЦЕМ2)</t>
  </si>
  <si>
    <t>НМЦК (ЦЕМ2), руб. с НДС</t>
  </si>
  <si>
    <t xml:space="preserve">Начальная (максимальная) цена контракта </t>
  </si>
  <si>
    <t xml:space="preserve">При обосновании начальной (максимальной) цены контракта во исполнение положений приказа Минздрава от 15.05.2020 г. № 450н использовано согласно п. 9 Приказа № 450 один метод:
а) метод сопоставимых рыночных цен (анализа рынка) в соответствии с частями 2-6 статьи 22 Закона о контрактной системы
Во исполнение п. 1 ч. 1 ст. 1 статьи 6 Закона о контрактной системе с целью обеспечениярезультативности и эффективности осуществления закупок, исходя из необходимости достижения заданных результатов с использованием наименьшего объема средств (энономности) и достижения наилучшего результата с использованием определенного объема средств (результативности), а также согласно п.п. 9, 18 Приказа № 450н, заказчик устанавливаетНМЦК, исходя из наименьшей цены единицы товара и имеющегося у заказчика объема финансового обеспечения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</si>
  <si>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Исп. Жданова И.А.</t>
  </si>
  <si>
    <t>шт</t>
  </si>
  <si>
    <t>Начальник отдела конъюнктуры контрактной службы                                                В.В. Магнев</t>
  </si>
  <si>
    <t>Пластина для фиксации для черепно-лицевой хирургии, нерассасывающаяся</t>
  </si>
  <si>
    <t xml:space="preserve">32.50.22.129-00002423 </t>
  </si>
  <si>
    <t xml:space="preserve">32.50.23.000-00003849 </t>
  </si>
  <si>
    <t>Винт костный для черепно-лицевой хирургии, нерассасывающийся, нестерильный</t>
  </si>
  <si>
    <t>КП № 2 от 10.03.2026 № 157 (вх. № 00774 k/26 от 10.03.2026)</t>
  </si>
  <si>
    <t>КП № 10.03.2026 № 71 (вх. № 00773 k/26 от 10.03.2026)</t>
  </si>
  <si>
    <t>КП № 3 от 10.03.2026 № б/н (вх. № 00775 k/26 от 10.03.2026)</t>
  </si>
  <si>
    <t>Поставка медицинских изделий для отделения травматологии</t>
  </si>
</sst>
</file>

<file path=xl/styles.xml><?xml version="1.0" encoding="utf-8"?>
<styleSheet xmlns="http://schemas.openxmlformats.org/spreadsheetml/2006/main">
  <numFmts count="1">
    <numFmt numFmtId="164" formatCode="0.0%"/>
  </numFmts>
  <fonts count="18">
    <font>
      <sz val="11"/>
      <color theme="1"/>
      <name val="Calibri"/>
      <family val="2"/>
      <charset val="204"/>
      <scheme val="minor"/>
    </font>
    <font>
      <b/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Alignment="0"/>
  </cellStyleXfs>
  <cellXfs count="43">
    <xf numFmtId="0" fontId="0" fillId="0" borderId="0" xfId="0"/>
    <xf numFmtId="1" fontId="0" fillId="0" borderId="0" xfId="0" applyNumberFormat="1"/>
    <xf numFmtId="0" fontId="0" fillId="0" borderId="0" xfId="0" applyAlignment="1">
      <alignment wrapText="1"/>
    </xf>
    <xf numFmtId="0" fontId="5" fillId="0" borderId="0" xfId="0" applyFont="1"/>
    <xf numFmtId="164" fontId="0" fillId="0" borderId="0" xfId="0" applyNumberFormat="1"/>
    <xf numFmtId="1" fontId="6" fillId="0" borderId="0" xfId="0" applyNumberFormat="1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9" fillId="0" borderId="1" xfId="0" applyNumberFormat="1" applyFont="1" applyFill="1" applyBorder="1" applyAlignment="1">
      <alignment horizontal="center"/>
    </xf>
    <xf numFmtId="1" fontId="9" fillId="0" borderId="0" xfId="0" applyNumberFormat="1" applyFont="1"/>
    <xf numFmtId="0" fontId="9" fillId="0" borderId="0" xfId="0" applyFont="1" applyAlignment="1">
      <alignment wrapText="1"/>
    </xf>
    <xf numFmtId="0" fontId="9" fillId="0" borderId="0" xfId="0" applyFont="1"/>
    <xf numFmtId="1" fontId="10" fillId="0" borderId="0" xfId="0" applyNumberFormat="1" applyFont="1"/>
    <xf numFmtId="4" fontId="6" fillId="0" borderId="0" xfId="0" applyNumberFormat="1" applyFont="1" applyAlignment="1">
      <alignment vertical="center" wrapText="1"/>
    </xf>
    <xf numFmtId="164" fontId="6" fillId="0" borderId="0" xfId="0" applyNumberFormat="1" applyFont="1" applyAlignment="1">
      <alignment vertical="center" wrapText="1"/>
    </xf>
    <xf numFmtId="4" fontId="9" fillId="0" borderId="1" xfId="0" applyNumberFormat="1" applyFont="1" applyFill="1" applyBorder="1" applyAlignment="1">
      <alignment horizontal="center" wrapText="1"/>
    </xf>
    <xf numFmtId="10" fontId="9" fillId="0" borderId="1" xfId="0" applyNumberFormat="1" applyFont="1" applyFill="1" applyBorder="1" applyAlignment="1">
      <alignment horizontal="center" wrapText="1"/>
    </xf>
    <xf numFmtId="4" fontId="9" fillId="0" borderId="1" xfId="0" applyNumberFormat="1" applyFont="1" applyFill="1" applyBorder="1" applyAlignment="1">
      <alignment horizontal="center"/>
    </xf>
    <xf numFmtId="4" fontId="8" fillId="0" borderId="1" xfId="0" applyNumberFormat="1" applyFont="1" applyFill="1" applyBorder="1"/>
    <xf numFmtId="4" fontId="8" fillId="0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wrapText="1"/>
    </xf>
    <xf numFmtId="4" fontId="9" fillId="0" borderId="1" xfId="0" applyNumberFormat="1" applyFont="1" applyBorder="1" applyAlignment="1">
      <alignment horizontal="center" wrapText="1"/>
    </xf>
    <xf numFmtId="4" fontId="9" fillId="2" borderId="1" xfId="0" applyNumberFormat="1" applyFont="1" applyFill="1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1" fontId="9" fillId="0" borderId="2" xfId="0" applyNumberFormat="1" applyFont="1" applyBorder="1" applyAlignment="1">
      <alignment horizontal="center" vertical="center" wrapText="1"/>
    </xf>
    <xf numFmtId="1" fontId="16" fillId="0" borderId="2" xfId="0" applyNumberFormat="1" applyFont="1" applyBorder="1" applyAlignment="1">
      <alignment horizontal="center" vertical="center" wrapText="1"/>
    </xf>
    <xf numFmtId="1" fontId="17" fillId="0" borderId="1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8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4" fontId="8" fillId="0" borderId="1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O14"/>
  <sheetViews>
    <sheetView tabSelected="1" zoomScale="85" zoomScaleNormal="85" zoomScaleSheetLayoutView="130" workbookViewId="0">
      <selection activeCell="N10" sqref="N10"/>
    </sheetView>
  </sheetViews>
  <sheetFormatPr defaultColWidth="9.109375" defaultRowHeight="14.4"/>
  <cols>
    <col min="1" max="1" width="3" style="1" customWidth="1"/>
    <col min="2" max="2" width="22.88671875" style="2" customWidth="1"/>
    <col min="3" max="3" width="11" style="2" customWidth="1"/>
    <col min="4" max="4" width="9.33203125" customWidth="1"/>
    <col min="5" max="5" width="8.6640625" customWidth="1"/>
    <col min="6" max="6" width="8.88671875" style="3" customWidth="1"/>
    <col min="7" max="7" width="5" customWidth="1"/>
    <col min="8" max="8" width="5.5546875" customWidth="1"/>
    <col min="9" max="9" width="8.5546875" customWidth="1"/>
    <col min="10" max="10" width="7" customWidth="1"/>
    <col min="11" max="11" width="8.33203125" style="4" customWidth="1"/>
    <col min="12" max="12" width="10.6640625" customWidth="1"/>
    <col min="13" max="13" width="10.44140625" customWidth="1"/>
    <col min="14" max="14" width="11.88671875" customWidth="1"/>
    <col min="15" max="15" width="13" bestFit="1" customWidth="1"/>
    <col min="16" max="16" width="10.5546875" bestFit="1" customWidth="1"/>
    <col min="17" max="17" width="12.88671875" bestFit="1" customWidth="1"/>
  </cols>
  <sheetData>
    <row r="1" spans="1:15">
      <c r="A1" s="32" t="s">
        <v>0</v>
      </c>
      <c r="B1" s="32"/>
      <c r="C1" s="32"/>
      <c r="D1" s="32"/>
      <c r="E1" s="32"/>
      <c r="F1" s="33"/>
      <c r="G1" s="32"/>
      <c r="H1" s="32"/>
      <c r="I1" s="32"/>
      <c r="J1" s="32"/>
      <c r="K1" s="32"/>
      <c r="L1" s="32"/>
      <c r="M1" s="32"/>
      <c r="N1" s="32"/>
      <c r="O1" s="32"/>
    </row>
    <row r="2" spans="1:15">
      <c r="A2" s="32" t="s">
        <v>28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ht="30" customHeight="1">
      <c r="A3" s="34" t="s">
        <v>1</v>
      </c>
      <c r="B3" s="34"/>
      <c r="C3" s="34"/>
      <c r="D3" s="34"/>
      <c r="E3" s="34"/>
      <c r="F3" s="35"/>
      <c r="G3" s="34"/>
      <c r="H3" s="34"/>
      <c r="I3" s="34"/>
      <c r="J3" s="34"/>
      <c r="K3" s="34"/>
      <c r="L3" s="34"/>
      <c r="M3" s="34"/>
      <c r="N3" s="34"/>
      <c r="O3" s="34"/>
    </row>
    <row r="4" spans="1:15" ht="56.4" customHeight="1">
      <c r="A4" s="36" t="s">
        <v>2</v>
      </c>
      <c r="B4" s="36"/>
      <c r="C4" s="36"/>
      <c r="D4" s="36"/>
      <c r="E4" s="36"/>
      <c r="F4" s="35"/>
      <c r="G4" s="36"/>
      <c r="H4" s="36"/>
      <c r="I4" s="36"/>
      <c r="J4" s="36"/>
      <c r="K4" s="36"/>
      <c r="L4" s="36"/>
      <c r="M4" s="36"/>
      <c r="N4" s="36"/>
      <c r="O4" s="36"/>
    </row>
    <row r="5" spans="1:15">
      <c r="A5" s="5"/>
      <c r="B5" s="6"/>
      <c r="C5" s="6"/>
      <c r="D5" s="6"/>
      <c r="E5" s="6"/>
      <c r="F5" s="7"/>
      <c r="G5" s="6"/>
      <c r="H5" s="6"/>
      <c r="I5" s="14"/>
      <c r="J5" s="6"/>
      <c r="K5" s="15"/>
    </row>
    <row r="6" spans="1:15">
      <c r="A6" s="28" t="s">
        <v>3</v>
      </c>
      <c r="B6" s="29" t="s">
        <v>4</v>
      </c>
      <c r="C6" s="29" t="s">
        <v>5</v>
      </c>
      <c r="D6" s="37" t="s">
        <v>6</v>
      </c>
      <c r="E6" s="37"/>
      <c r="F6" s="38"/>
      <c r="G6" s="39" t="s">
        <v>7</v>
      </c>
      <c r="H6" s="40" t="s">
        <v>8</v>
      </c>
      <c r="I6" s="41" t="s">
        <v>9</v>
      </c>
      <c r="J6" s="37" t="s">
        <v>10</v>
      </c>
      <c r="K6" s="42" t="s">
        <v>11</v>
      </c>
      <c r="L6" s="31" t="s">
        <v>12</v>
      </c>
      <c r="M6" s="31" t="s">
        <v>13</v>
      </c>
      <c r="N6" s="31" t="s">
        <v>14</v>
      </c>
      <c r="O6" s="31" t="s">
        <v>15</v>
      </c>
    </row>
    <row r="7" spans="1:15" ht="61.2">
      <c r="A7" s="28"/>
      <c r="B7" s="30"/>
      <c r="C7" s="30"/>
      <c r="D7" s="21" t="s">
        <v>26</v>
      </c>
      <c r="E7" s="21" t="s">
        <v>25</v>
      </c>
      <c r="F7" s="21" t="s">
        <v>27</v>
      </c>
      <c r="G7" s="39"/>
      <c r="H7" s="39"/>
      <c r="I7" s="41"/>
      <c r="J7" s="37"/>
      <c r="K7" s="42"/>
      <c r="L7" s="31"/>
      <c r="M7" s="31"/>
      <c r="N7" s="31"/>
      <c r="O7" s="31"/>
    </row>
    <row r="8" spans="1:15">
      <c r="A8" s="8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8">
        <v>7</v>
      </c>
      <c r="H8" s="8">
        <v>8</v>
      </c>
      <c r="I8" s="8">
        <v>9</v>
      </c>
      <c r="J8" s="8">
        <v>10</v>
      </c>
      <c r="K8" s="8">
        <v>11</v>
      </c>
      <c r="L8" s="8">
        <v>12</v>
      </c>
      <c r="M8" s="8">
        <v>13</v>
      </c>
      <c r="N8" s="8">
        <v>14</v>
      </c>
      <c r="O8" s="8">
        <v>15</v>
      </c>
    </row>
    <row r="9" spans="1:15" ht="35.4" customHeight="1">
      <c r="A9" s="9">
        <v>1</v>
      </c>
      <c r="B9" s="25" t="s">
        <v>21</v>
      </c>
      <c r="C9" s="25" t="s">
        <v>22</v>
      </c>
      <c r="D9" s="23">
        <v>17000</v>
      </c>
      <c r="E9" s="24">
        <v>16000</v>
      </c>
      <c r="F9" s="24">
        <v>14890</v>
      </c>
      <c r="G9" s="25">
        <v>2</v>
      </c>
      <c r="H9" s="22" t="s">
        <v>19</v>
      </c>
      <c r="I9" s="16">
        <f>(D9+E9+F9)*1/3</f>
        <v>15963.33</v>
      </c>
      <c r="J9" s="16">
        <f>STDEV(D9:F9)</f>
        <v>1055.48</v>
      </c>
      <c r="K9" s="17">
        <f>J9/I9</f>
        <v>6.6100000000000006E-2</v>
      </c>
      <c r="L9" s="18">
        <f>I9</f>
        <v>15963.33</v>
      </c>
      <c r="M9" s="18">
        <f>L9*G9</f>
        <v>31926.66</v>
      </c>
      <c r="N9" s="18">
        <f>F9</f>
        <v>14890</v>
      </c>
      <c r="O9" s="20">
        <f>N9*G9</f>
        <v>29780</v>
      </c>
    </row>
    <row r="10" spans="1:15" ht="35.4" customHeight="1">
      <c r="A10" s="9">
        <v>2</v>
      </c>
      <c r="B10" s="25" t="s">
        <v>24</v>
      </c>
      <c r="C10" s="25" t="s">
        <v>23</v>
      </c>
      <c r="D10" s="23">
        <v>1000</v>
      </c>
      <c r="E10" s="24">
        <v>700</v>
      </c>
      <c r="F10" s="24">
        <v>630</v>
      </c>
      <c r="G10" s="25">
        <v>10</v>
      </c>
      <c r="H10" s="22" t="s">
        <v>19</v>
      </c>
      <c r="I10" s="16">
        <f>(D10+E10+F10)*1/3</f>
        <v>776.67</v>
      </c>
      <c r="J10" s="16">
        <f>STDEV(D10:F10)</f>
        <v>196.55</v>
      </c>
      <c r="K10" s="17">
        <f>J10/I10</f>
        <v>0.25309999999999999</v>
      </c>
      <c r="L10" s="18">
        <f>I10</f>
        <v>776.67</v>
      </c>
      <c r="M10" s="18">
        <f>L10*G10</f>
        <v>7766.7</v>
      </c>
      <c r="N10" s="18">
        <f>F10</f>
        <v>630</v>
      </c>
      <c r="O10" s="20">
        <f>N10*G10</f>
        <v>6300</v>
      </c>
    </row>
    <row r="11" spans="1:15">
      <c r="A11" s="31" t="s">
        <v>16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18">
        <f>SUM(M9:M10)</f>
        <v>39693.360000000001</v>
      </c>
      <c r="N11" s="19"/>
      <c r="O11" s="20">
        <f>SUM(O9:O10)</f>
        <v>36080</v>
      </c>
    </row>
    <row r="12" spans="1:15" ht="69.900000000000006" customHeight="1">
      <c r="A12" s="26" t="s">
        <v>17</v>
      </c>
      <c r="B12" s="26"/>
      <c r="C12" s="26"/>
      <c r="D12" s="26"/>
      <c r="E12" s="26"/>
      <c r="F12" s="27"/>
      <c r="G12" s="26"/>
      <c r="H12" s="26"/>
      <c r="I12" s="26"/>
      <c r="J12" s="26"/>
      <c r="K12" s="26"/>
      <c r="L12" s="26"/>
      <c r="M12" s="26"/>
      <c r="N12" s="26"/>
      <c r="O12" s="26"/>
    </row>
    <row r="13" spans="1:15">
      <c r="A13" s="10" t="s">
        <v>20</v>
      </c>
      <c r="B13" s="11"/>
      <c r="C13" s="11"/>
      <c r="D13" s="12"/>
      <c r="E13" s="12"/>
      <c r="F13" s="12"/>
    </row>
    <row r="14" spans="1:15">
      <c r="A14" s="13" t="s">
        <v>18</v>
      </c>
    </row>
  </sheetData>
  <mergeCells count="19">
    <mergeCell ref="A1:O1"/>
    <mergeCell ref="A3:O3"/>
    <mergeCell ref="A4:O4"/>
    <mergeCell ref="D6:F6"/>
    <mergeCell ref="A11:L11"/>
    <mergeCell ref="A2:O2"/>
    <mergeCell ref="N6:N7"/>
    <mergeCell ref="O6:O7"/>
    <mergeCell ref="G6:G7"/>
    <mergeCell ref="H6:H7"/>
    <mergeCell ref="I6:I7"/>
    <mergeCell ref="J6:J7"/>
    <mergeCell ref="K6:K7"/>
    <mergeCell ref="L6:L7"/>
    <mergeCell ref="A12:O12"/>
    <mergeCell ref="A6:A7"/>
    <mergeCell ref="B6:B7"/>
    <mergeCell ref="C6:C7"/>
    <mergeCell ref="M6:M7"/>
  </mergeCells>
  <pageMargins left="0.39370078740157483" right="0.39370078740157483" top="0.59055118110236227" bottom="0.59055118110236227" header="0" footer="0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2-е полугодие (часть 1) лот 1</vt:lpstr>
      <vt:lpstr>'2-е полугодие (часть 1) лот 1'!Print_Area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user</cp:lastModifiedBy>
  <cp:lastPrinted>2026-02-12T11:54:10Z</cp:lastPrinted>
  <dcterms:created xsi:type="dcterms:W3CDTF">2011-08-15T06:57:36Z</dcterms:created>
  <dcterms:modified xsi:type="dcterms:W3CDTF">2026-03-11T09:54:45Z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1049-11.2.0.11537</vt:lpwstr>
  </property>
  <property fmtid="{D5CDD505-2E9C-101B-9397-08002B2CF9AE}" pid="3" name="ICV">
    <vt:lpwstr>59CEA3F9D56E47DAB0A827EFFFDE1241</vt:lpwstr>
  </property>
</Properties>
</file>