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showInkAnnotation="0"/>
  <mc:AlternateContent xmlns:mc="http://schemas.openxmlformats.org/markup-compatibility/2006">
    <mc:Choice Requires="x15">
      <x15ac:absPath xmlns:x15ac="http://schemas.microsoft.com/office/spreadsheetml/2010/11/ac" url="C:\Users\vlasM\Desktop\ЛС 698 ЭМ_мед.изд ОРИТ\"/>
    </mc:Choice>
  </mc:AlternateContent>
  <xr:revisionPtr revIDLastSave="0" documentId="8_{A6336B3C-C4B9-4809-BFBC-1FCC8C3A32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НМЦК!$A$1:$P$21</definedName>
  </definedNames>
  <calcPr calcId="191029" fullPrecision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9" l="1"/>
  <c r="P8" i="9"/>
  <c r="O9" i="9"/>
  <c r="P9" i="9"/>
  <c r="O10" i="9"/>
  <c r="P10" i="9"/>
  <c r="O11" i="9"/>
  <c r="P11" i="9"/>
  <c r="O12" i="9"/>
  <c r="O13" i="9"/>
  <c r="O14" i="9"/>
  <c r="P14" i="9"/>
  <c r="O15" i="9"/>
  <c r="P15" i="9"/>
  <c r="O7" i="9"/>
  <c r="P7" i="9"/>
  <c r="I10" i="9"/>
  <c r="J10" i="9"/>
  <c r="M10" i="9"/>
  <c r="N10" i="9"/>
  <c r="K10" i="9"/>
  <c r="J11" i="9"/>
  <c r="M11" i="9"/>
  <c r="N11" i="9"/>
  <c r="K11" i="9"/>
  <c r="L11" i="9"/>
  <c r="J12" i="9"/>
  <c r="M12" i="9"/>
  <c r="N12" i="9"/>
  <c r="K12" i="9"/>
  <c r="P12" i="9"/>
  <c r="I13" i="9"/>
  <c r="J13" i="9"/>
  <c r="M13" i="9"/>
  <c r="N13" i="9"/>
  <c r="K13" i="9"/>
  <c r="P13" i="9"/>
  <c r="J14" i="9"/>
  <c r="M14" i="9"/>
  <c r="N14" i="9"/>
  <c r="K14" i="9"/>
  <c r="J15" i="9"/>
  <c r="M15" i="9"/>
  <c r="N15" i="9"/>
  <c r="K15" i="9"/>
  <c r="K8" i="9"/>
  <c r="K9" i="9"/>
  <c r="K7" i="9"/>
  <c r="J8" i="9"/>
  <c r="M8" i="9"/>
  <c r="N8" i="9"/>
  <c r="J9" i="9"/>
  <c r="M9" i="9"/>
  <c r="N9" i="9"/>
  <c r="J7" i="9"/>
  <c r="M7" i="9"/>
  <c r="N7" i="9"/>
  <c r="I7" i="9"/>
  <c r="L10" i="9"/>
  <c r="L7" i="9"/>
  <c r="L12" i="9"/>
  <c r="N16" i="9"/>
  <c r="L14" i="9"/>
  <c r="L15" i="9"/>
  <c r="L13" i="9"/>
  <c r="P16" i="9"/>
  <c r="L8" i="9"/>
  <c r="L9" i="9"/>
</calcChain>
</file>

<file path=xl/sharedStrings.xml><?xml version="1.0" encoding="utf-8"?>
<sst xmlns="http://schemas.openxmlformats.org/spreadsheetml/2006/main" count="50" uniqueCount="41">
  <si>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</si>
  <si>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</si>
  <si>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</si>
  <si>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</si>
  <si>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</si>
  <si>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</si>
  <si>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</si>
  <si>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</si>
  <si>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</si>
  <si>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</si>
  <si>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</si>
  <si>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</si>
  <si>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</si>
  <si>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</si>
  <si>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</si>
  <si>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</si>
  <si>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</si>
  <si>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Начальник отдела конъюнктуры контрактной службы__________________________     Магнев В.В.</t>
  </si>
  <si>
    <t>Исп. Матюкина Н.Ю</t>
  </si>
  <si>
    <t>КТРУ/ОКПД2</t>
  </si>
  <si>
    <t>32.50.13.190</t>
  </si>
  <si>
    <t>26.60.12.129-00000093</t>
  </si>
  <si>
    <t>штука</t>
  </si>
  <si>
    <t>Контур дыхательный</t>
  </si>
  <si>
    <t>Набор для введения сосудистого катетера</t>
  </si>
  <si>
    <t>32.50.13.110-00005130</t>
  </si>
  <si>
    <t>Набор для системы подготовки крови для аутотрансфузии</t>
  </si>
  <si>
    <t>32.50.50.190-00001212</t>
  </si>
  <si>
    <t>Трубка эндобронхиальная</t>
  </si>
  <si>
    <t>22.21.29.120</t>
  </si>
  <si>
    <t>Трубка трахеостомическая</t>
  </si>
  <si>
    <t>Коннектор трубки/маски дыхательного контура, стерильный</t>
  </si>
  <si>
    <t>32.50.13.190-00007520</t>
  </si>
  <si>
    <t>Катетер для измерения артериального давления</t>
  </si>
  <si>
    <t>32.50.13.110-00005118</t>
  </si>
  <si>
    <t>Набор для инвазивного мониторинга кровяного давления</t>
  </si>
  <si>
    <t>Катетер для гемодиализа трехпросветный</t>
  </si>
  <si>
    <t>32.50.13.110-00005139</t>
  </si>
  <si>
    <t>КП № 1 от 05.03.2026 № ЦБ-1624 (вх. №00747к/26 от 06.03.2026)</t>
  </si>
  <si>
    <t>КП № 2 от 05.03.2026 № 05/03/26-4 (вх. №00748к/26 от 06.03.2026)</t>
  </si>
  <si>
    <t>КП № 3 от 05.03.2026 № б/н (вх. №00749к/26 от 06.03.2026)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</si>
</sst>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41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1" fontId="5" fillId="0" borderId="4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2" fontId="6" fillId="0" borderId="0" xfId="0" applyNumberFormat="1" applyFont="1"/>
    <xf numFmtId="2" fontId="6" fillId="0" borderId="0" xfId="0" applyNumberFormat="1" applyFont="1" applyBorder="1" applyAlignment="1">
      <alignment horizontal="left" vertical="center" wrapText="1"/>
    </xf>
    <xf numFmtId="2" fontId="4" fillId="0" borderId="0" xfId="0" applyNumberFormat="1" applyFont="1"/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514350</xdr:rowOff>
    </xdr:from>
    <xdr:to>
      <xdr:col>11</xdr:col>
      <xdr:colOff>285750</xdr:colOff>
      <xdr:row>4</xdr:row>
      <xdr:rowOff>9525</xdr:rowOff>
    </xdr:to>
    <xdr:pic>
      <xdr:nvPicPr>
        <xdr:cNvPr id="32000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07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12</xdr:col>
      <xdr:colOff>130752</xdr:colOff>
      <xdr:row>4</xdr:row>
      <xdr:rowOff>9525</xdr:rowOff>
    </xdr:to>
    <xdr:pic>
      <xdr:nvPicPr>
        <xdr:cNvPr id="3200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17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P21"/>
  <sheetViews>
    <sheetView tabSelected="1" view="pageBreakPreview" zoomScaleNormal="85" zoomScaleSheetLayoutView="100" workbookViewId="0">
      <selection activeCell="F4" sqref="F4:F5"/>
    </sheetView>
  </sheetViews>
  <sheetFormatPr defaultColWidth="9.140625" defaultRowHeight="15" x14ac:dyDescent="0.25"/>
  <cols>
    <col min="1" max="1" width="6" style="4" customWidth="1"/>
    <col min="2" max="2" width="25" style="2" customWidth="1"/>
    <col min="3" max="3" width="20.7109375" style="2" customWidth="1"/>
    <col min="4" max="4" width="14.42578125" style="20" customWidth="1"/>
    <col min="5" max="5" width="14.28515625" style="20" customWidth="1"/>
    <col min="6" max="6" width="14.42578125" style="20" customWidth="1"/>
    <col min="7" max="7" width="6.7109375" style="1" customWidth="1"/>
    <col min="8" max="8" width="8.85546875" style="2" customWidth="1"/>
    <col min="9" max="9" width="40.7109375" style="1" hidden="1" customWidth="1"/>
    <col min="10" max="10" width="10.5703125" style="1" customWidth="1"/>
    <col min="11" max="11" width="8.85546875" style="1" customWidth="1"/>
    <col min="12" max="12" width="9.28515625" style="3" customWidth="1"/>
    <col min="13" max="13" width="12.5703125" style="1" customWidth="1"/>
    <col min="14" max="14" width="11.5703125" style="1" bestFit="1" customWidth="1"/>
    <col min="15" max="15" width="11.5703125" style="1" customWidth="1"/>
    <col min="16" max="16" width="15.140625" style="1" customWidth="1"/>
    <col min="17" max="16384" width="9.140625" style="1"/>
  </cols>
  <sheetData>
    <row r="1" spans="1:16" ht="31.5" customHeight="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x14ac:dyDescent="0.2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6" ht="71.099999999999994" customHeight="1" x14ac:dyDescent="0.25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16" ht="15" customHeight="1" x14ac:dyDescent="0.25">
      <c r="A4" s="37" t="s">
        <v>3</v>
      </c>
      <c r="B4" s="32" t="s">
        <v>4</v>
      </c>
      <c r="C4" s="32" t="s">
        <v>19</v>
      </c>
      <c r="D4" s="35" t="s">
        <v>38</v>
      </c>
      <c r="E4" s="35" t="s">
        <v>39</v>
      </c>
      <c r="F4" s="35" t="s">
        <v>40</v>
      </c>
      <c r="G4" s="32" t="s">
        <v>5</v>
      </c>
      <c r="H4" s="32" t="s">
        <v>6</v>
      </c>
      <c r="I4" s="33" t="s">
        <v>7</v>
      </c>
      <c r="J4" s="32" t="s">
        <v>8</v>
      </c>
      <c r="K4" s="32" t="s">
        <v>9</v>
      </c>
      <c r="L4" s="34" t="s">
        <v>10</v>
      </c>
      <c r="M4" s="31" t="s">
        <v>11</v>
      </c>
      <c r="N4" s="31" t="s">
        <v>12</v>
      </c>
      <c r="O4" s="31" t="s">
        <v>13</v>
      </c>
      <c r="P4" s="31" t="s">
        <v>14</v>
      </c>
    </row>
    <row r="5" spans="1:16" ht="135" customHeight="1" x14ac:dyDescent="0.25">
      <c r="A5" s="37"/>
      <c r="B5" s="32"/>
      <c r="C5" s="32"/>
      <c r="D5" s="35"/>
      <c r="E5" s="35"/>
      <c r="F5" s="35"/>
      <c r="G5" s="32"/>
      <c r="H5" s="32"/>
      <c r="I5" s="33"/>
      <c r="J5" s="32"/>
      <c r="K5" s="32"/>
      <c r="L5" s="34"/>
      <c r="M5" s="31"/>
      <c r="N5" s="31"/>
      <c r="O5" s="31"/>
      <c r="P5" s="31"/>
    </row>
    <row r="6" spans="1:16" x14ac:dyDescent="0.25">
      <c r="A6" s="24">
        <v>1</v>
      </c>
      <c r="B6" s="24">
        <v>2</v>
      </c>
      <c r="C6" s="24">
        <v>3</v>
      </c>
      <c r="D6" s="26">
        <v>4</v>
      </c>
      <c r="E6" s="21">
        <v>5</v>
      </c>
      <c r="F6" s="21">
        <v>6</v>
      </c>
      <c r="G6" s="5">
        <v>7</v>
      </c>
      <c r="H6" s="5">
        <v>8</v>
      </c>
      <c r="I6" s="5">
        <v>10</v>
      </c>
      <c r="J6" s="5">
        <v>9</v>
      </c>
      <c r="K6" s="5">
        <v>10</v>
      </c>
      <c r="L6" s="5">
        <v>11</v>
      </c>
      <c r="M6" s="5">
        <v>12</v>
      </c>
      <c r="N6" s="5">
        <v>13</v>
      </c>
      <c r="O6" s="5">
        <v>14</v>
      </c>
      <c r="P6" s="5">
        <v>15</v>
      </c>
    </row>
    <row r="7" spans="1:16" ht="33" customHeight="1" x14ac:dyDescent="0.25">
      <c r="A7" s="25">
        <v>1</v>
      </c>
      <c r="B7" s="22" t="s">
        <v>28</v>
      </c>
      <c r="C7" s="22" t="s">
        <v>29</v>
      </c>
      <c r="D7" s="6">
        <v>3528</v>
      </c>
      <c r="E7" s="6">
        <v>3619.34</v>
      </c>
      <c r="F7" s="6">
        <v>3658.47</v>
      </c>
      <c r="G7" s="23">
        <v>1</v>
      </c>
      <c r="H7" s="27" t="s">
        <v>22</v>
      </c>
      <c r="I7" s="7" t="e">
        <f>(((D7*G7)+(E7*G7)+(#REF!*G7)/(G7*3)))</f>
        <v>#REF!</v>
      </c>
      <c r="J7" s="7">
        <f>(D7+E7+F7)*1/3</f>
        <v>3601.94</v>
      </c>
      <c r="K7" s="7">
        <f>STDEV(D7:F7)</f>
        <v>66.95</v>
      </c>
      <c r="L7" s="8">
        <f>K7/J7</f>
        <v>1.8599999999999998E-2</v>
      </c>
      <c r="M7" s="9">
        <f>J7</f>
        <v>3601.94</v>
      </c>
      <c r="N7" s="9">
        <f>M7*G7</f>
        <v>3601.94</v>
      </c>
      <c r="O7" s="6">
        <f>D7</f>
        <v>3528</v>
      </c>
      <c r="P7" s="9">
        <f>O7*G7</f>
        <v>3528</v>
      </c>
    </row>
    <row r="8" spans="1:16" ht="33.75" customHeight="1" x14ac:dyDescent="0.25">
      <c r="A8" s="25">
        <v>2</v>
      </c>
      <c r="B8" s="22" t="s">
        <v>30</v>
      </c>
      <c r="C8" s="22" t="s">
        <v>29</v>
      </c>
      <c r="D8" s="6">
        <v>374</v>
      </c>
      <c r="E8" s="6">
        <v>383.68</v>
      </c>
      <c r="F8" s="6">
        <v>387.83</v>
      </c>
      <c r="G8" s="23">
        <v>10</v>
      </c>
      <c r="H8" s="27" t="s">
        <v>22</v>
      </c>
      <c r="I8" s="7"/>
      <c r="J8" s="7">
        <f t="shared" ref="J8:J10" si="0">(D8+E8+F8)*1/3</f>
        <v>381.84</v>
      </c>
      <c r="K8" s="7">
        <f t="shared" ref="K8:K10" si="1">STDEV(D8:F8)</f>
        <v>7.1</v>
      </c>
      <c r="L8" s="8">
        <f t="shared" ref="L8:L10" si="2">K8/J8</f>
        <v>1.8599999999999998E-2</v>
      </c>
      <c r="M8" s="9">
        <f t="shared" ref="M8:M10" si="3">J8</f>
        <v>381.84</v>
      </c>
      <c r="N8" s="9">
        <f t="shared" ref="N8:N10" si="4">M8*G8</f>
        <v>3818.4</v>
      </c>
      <c r="O8" s="6">
        <f t="shared" ref="O8:O15" si="5">D8</f>
        <v>374</v>
      </c>
      <c r="P8" s="9">
        <f t="shared" ref="P8:P10" si="6">O8*G8</f>
        <v>3740</v>
      </c>
    </row>
    <row r="9" spans="1:16" ht="34.5" customHeight="1" x14ac:dyDescent="0.25">
      <c r="A9" s="25">
        <v>3</v>
      </c>
      <c r="B9" s="22" t="s">
        <v>23</v>
      </c>
      <c r="C9" s="22" t="s">
        <v>20</v>
      </c>
      <c r="D9" s="6">
        <v>1262.1600000000001</v>
      </c>
      <c r="E9" s="6">
        <v>1294.8399999999999</v>
      </c>
      <c r="F9" s="6">
        <v>1308.83</v>
      </c>
      <c r="G9" s="23">
        <v>150</v>
      </c>
      <c r="H9" s="27" t="s">
        <v>22</v>
      </c>
      <c r="I9" s="7"/>
      <c r="J9" s="7">
        <f t="shared" si="0"/>
        <v>1288.6099999999999</v>
      </c>
      <c r="K9" s="7">
        <f t="shared" si="1"/>
        <v>23.95</v>
      </c>
      <c r="L9" s="8">
        <f t="shared" si="2"/>
        <v>1.8599999999999998E-2</v>
      </c>
      <c r="M9" s="9">
        <f t="shared" si="3"/>
        <v>1288.6099999999999</v>
      </c>
      <c r="N9" s="9">
        <f t="shared" si="4"/>
        <v>193291.5</v>
      </c>
      <c r="O9" s="6">
        <f t="shared" si="5"/>
        <v>1262.1600000000001</v>
      </c>
      <c r="P9" s="9">
        <f t="shared" si="6"/>
        <v>189324</v>
      </c>
    </row>
    <row r="10" spans="1:16" ht="34.5" customHeight="1" x14ac:dyDescent="0.25">
      <c r="A10" s="25">
        <v>4</v>
      </c>
      <c r="B10" s="22" t="s">
        <v>31</v>
      </c>
      <c r="C10" s="22" t="s">
        <v>32</v>
      </c>
      <c r="D10" s="6">
        <v>306</v>
      </c>
      <c r="E10" s="6">
        <v>313.92</v>
      </c>
      <c r="F10" s="6">
        <v>317.32</v>
      </c>
      <c r="G10" s="23">
        <v>500</v>
      </c>
      <c r="H10" s="27" t="s">
        <v>22</v>
      </c>
      <c r="I10" s="7" t="e">
        <f>(((D10*G10)+(E10*G10)+(#REF!*G10)/(G10*3)))</f>
        <v>#REF!</v>
      </c>
      <c r="J10" s="7">
        <f t="shared" si="0"/>
        <v>312.41000000000003</v>
      </c>
      <c r="K10" s="7">
        <f t="shared" si="1"/>
        <v>5.81</v>
      </c>
      <c r="L10" s="8">
        <f t="shared" si="2"/>
        <v>1.8599999999999998E-2</v>
      </c>
      <c r="M10" s="9">
        <f t="shared" si="3"/>
        <v>312.41000000000003</v>
      </c>
      <c r="N10" s="9">
        <f t="shared" si="4"/>
        <v>156205</v>
      </c>
      <c r="O10" s="6">
        <f t="shared" si="5"/>
        <v>306</v>
      </c>
      <c r="P10" s="9">
        <f t="shared" si="6"/>
        <v>153000</v>
      </c>
    </row>
    <row r="11" spans="1:16" ht="34.5" customHeight="1" x14ac:dyDescent="0.25">
      <c r="A11" s="25">
        <v>5</v>
      </c>
      <c r="B11" s="22" t="s">
        <v>33</v>
      </c>
      <c r="C11" s="22" t="s">
        <v>34</v>
      </c>
      <c r="D11" s="6">
        <v>3007.5</v>
      </c>
      <c r="E11" s="6">
        <v>3085.36</v>
      </c>
      <c r="F11" s="6">
        <v>3118.71</v>
      </c>
      <c r="G11" s="23">
        <v>20</v>
      </c>
      <c r="H11" s="27" t="s">
        <v>22</v>
      </c>
      <c r="I11" s="7"/>
      <c r="J11" s="7">
        <f t="shared" ref="J11:J15" si="7">(D11+E11+F11)*1/3</f>
        <v>3070.52</v>
      </c>
      <c r="K11" s="7">
        <f t="shared" ref="K11:K15" si="8">STDEV(D11:F11)</f>
        <v>57.07</v>
      </c>
      <c r="L11" s="8">
        <f t="shared" ref="L11:L15" si="9">K11/J11</f>
        <v>1.8599999999999998E-2</v>
      </c>
      <c r="M11" s="9">
        <f t="shared" ref="M11:M15" si="10">J11</f>
        <v>3070.52</v>
      </c>
      <c r="N11" s="9">
        <f t="shared" ref="N11:N15" si="11">M11*G11</f>
        <v>61410.400000000001</v>
      </c>
      <c r="O11" s="6">
        <f t="shared" si="5"/>
        <v>3007.5</v>
      </c>
      <c r="P11" s="9">
        <f t="shared" ref="P11:P15" si="12">O11*G11</f>
        <v>60150</v>
      </c>
    </row>
    <row r="12" spans="1:16" ht="34.5" customHeight="1" x14ac:dyDescent="0.25">
      <c r="A12" s="25">
        <v>6</v>
      </c>
      <c r="B12" s="22" t="s">
        <v>24</v>
      </c>
      <c r="C12" s="22" t="s">
        <v>25</v>
      </c>
      <c r="D12" s="6">
        <v>1400</v>
      </c>
      <c r="E12" s="6">
        <v>1436.25</v>
      </c>
      <c r="F12" s="6">
        <v>1451.77</v>
      </c>
      <c r="G12" s="23">
        <v>20</v>
      </c>
      <c r="H12" s="27" t="s">
        <v>22</v>
      </c>
      <c r="I12" s="7"/>
      <c r="J12" s="7">
        <f t="shared" si="7"/>
        <v>1429.34</v>
      </c>
      <c r="K12" s="7">
        <f t="shared" si="8"/>
        <v>26.57</v>
      </c>
      <c r="L12" s="8">
        <f t="shared" si="9"/>
        <v>1.8599999999999998E-2</v>
      </c>
      <c r="M12" s="9">
        <f t="shared" si="10"/>
        <v>1429.34</v>
      </c>
      <c r="N12" s="9">
        <f t="shared" si="11"/>
        <v>28586.799999999999</v>
      </c>
      <c r="O12" s="6">
        <f t="shared" si="5"/>
        <v>1400</v>
      </c>
      <c r="P12" s="9">
        <f t="shared" si="12"/>
        <v>28000</v>
      </c>
    </row>
    <row r="13" spans="1:16" ht="34.5" customHeight="1" x14ac:dyDescent="0.25">
      <c r="A13" s="25">
        <v>7</v>
      </c>
      <c r="B13" s="22" t="s">
        <v>35</v>
      </c>
      <c r="C13" s="22" t="s">
        <v>21</v>
      </c>
      <c r="D13" s="6">
        <v>2060.29</v>
      </c>
      <c r="E13" s="6">
        <v>2113.63</v>
      </c>
      <c r="F13" s="6">
        <v>2136.48</v>
      </c>
      <c r="G13" s="23">
        <v>30</v>
      </c>
      <c r="H13" s="27" t="s">
        <v>22</v>
      </c>
      <c r="I13" s="7" t="e">
        <f>(((D13*G13)+(E13*G13)+(#REF!*G13)/(G13*3)))</f>
        <v>#REF!</v>
      </c>
      <c r="J13" s="7">
        <f t="shared" si="7"/>
        <v>2103.4699999999998</v>
      </c>
      <c r="K13" s="7">
        <f t="shared" si="8"/>
        <v>39.1</v>
      </c>
      <c r="L13" s="8">
        <f t="shared" si="9"/>
        <v>1.8599999999999998E-2</v>
      </c>
      <c r="M13" s="9">
        <f t="shared" si="10"/>
        <v>2103.4699999999998</v>
      </c>
      <c r="N13" s="9">
        <f t="shared" si="11"/>
        <v>63104.1</v>
      </c>
      <c r="O13" s="6">
        <f t="shared" si="5"/>
        <v>2060.29</v>
      </c>
      <c r="P13" s="9">
        <f t="shared" si="12"/>
        <v>61808.7</v>
      </c>
    </row>
    <row r="14" spans="1:16" ht="34.5" customHeight="1" x14ac:dyDescent="0.25">
      <c r="A14" s="25">
        <v>8</v>
      </c>
      <c r="B14" s="22" t="s">
        <v>26</v>
      </c>
      <c r="C14" s="22" t="s">
        <v>27</v>
      </c>
      <c r="D14" s="6">
        <v>27286</v>
      </c>
      <c r="E14" s="6">
        <v>27992.43</v>
      </c>
      <c r="F14" s="6">
        <v>28295.040000000001</v>
      </c>
      <c r="G14" s="23">
        <v>2</v>
      </c>
      <c r="H14" s="27" t="s">
        <v>22</v>
      </c>
      <c r="I14" s="7"/>
      <c r="J14" s="7">
        <f t="shared" si="7"/>
        <v>27857.82</v>
      </c>
      <c r="K14" s="7">
        <f t="shared" si="8"/>
        <v>517.80999999999995</v>
      </c>
      <c r="L14" s="8">
        <f t="shared" si="9"/>
        <v>1.8599999999999998E-2</v>
      </c>
      <c r="M14" s="9">
        <f t="shared" si="10"/>
        <v>27857.82</v>
      </c>
      <c r="N14" s="9">
        <f t="shared" si="11"/>
        <v>55715.64</v>
      </c>
      <c r="O14" s="6">
        <f t="shared" si="5"/>
        <v>27286</v>
      </c>
      <c r="P14" s="9">
        <f t="shared" si="12"/>
        <v>54572</v>
      </c>
    </row>
    <row r="15" spans="1:16" ht="33" customHeight="1" x14ac:dyDescent="0.25">
      <c r="A15" s="25">
        <v>9</v>
      </c>
      <c r="B15" s="22" t="s">
        <v>36</v>
      </c>
      <c r="C15" s="22" t="s">
        <v>37</v>
      </c>
      <c r="D15" s="6">
        <v>2134.65</v>
      </c>
      <c r="E15" s="6">
        <v>2189.92</v>
      </c>
      <c r="F15" s="6">
        <v>2213.59</v>
      </c>
      <c r="G15" s="23">
        <v>20</v>
      </c>
      <c r="H15" s="27" t="s">
        <v>22</v>
      </c>
      <c r="I15" s="7"/>
      <c r="J15" s="7">
        <f t="shared" si="7"/>
        <v>2179.39</v>
      </c>
      <c r="K15" s="7">
        <f t="shared" si="8"/>
        <v>40.51</v>
      </c>
      <c r="L15" s="8">
        <f t="shared" si="9"/>
        <v>1.8599999999999998E-2</v>
      </c>
      <c r="M15" s="9">
        <f t="shared" si="10"/>
        <v>2179.39</v>
      </c>
      <c r="N15" s="9">
        <f t="shared" si="11"/>
        <v>43587.8</v>
      </c>
      <c r="O15" s="6">
        <f t="shared" si="5"/>
        <v>2134.65</v>
      </c>
      <c r="P15" s="9">
        <f t="shared" si="12"/>
        <v>42693</v>
      </c>
    </row>
    <row r="16" spans="1:16" ht="26.25" customHeight="1" x14ac:dyDescent="0.25">
      <c r="A16" s="38" t="s">
        <v>15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40"/>
      <c r="N16" s="28">
        <f>SUM(N7:N15)</f>
        <v>609321.57999999996</v>
      </c>
      <c r="O16" s="28"/>
      <c r="P16" s="15">
        <f>SUM(P7:P15)</f>
        <v>596815.69999999995</v>
      </c>
    </row>
    <row r="17" spans="1:16" ht="82.5" customHeight="1" x14ac:dyDescent="0.25">
      <c r="A17" s="36" t="s">
        <v>16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</row>
    <row r="18" spans="1:16" ht="17.25" customHeight="1" x14ac:dyDescent="0.25">
      <c r="A18" s="16" t="s">
        <v>17</v>
      </c>
      <c r="B18" s="10"/>
      <c r="C18" s="10"/>
      <c r="D18" s="18"/>
      <c r="E18" s="18"/>
      <c r="F18" s="18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16" ht="14.25" customHeight="1" x14ac:dyDescent="0.25">
      <c r="A19" s="13"/>
      <c r="B19" s="10"/>
      <c r="C19" s="10"/>
      <c r="D19" s="18"/>
      <c r="E19" s="18"/>
      <c r="F19" s="18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1:16" ht="12" customHeight="1" x14ac:dyDescent="0.25">
      <c r="A20" s="12"/>
      <c r="B20" s="12"/>
      <c r="C20" s="12"/>
      <c r="D20" s="19"/>
      <c r="E20" s="19"/>
      <c r="F20" s="19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1:16" x14ac:dyDescent="0.25">
      <c r="A21" s="17" t="s">
        <v>18</v>
      </c>
      <c r="B21" s="10"/>
      <c r="C21" s="10"/>
      <c r="D21" s="18"/>
      <c r="E21" s="18"/>
      <c r="F21" s="18"/>
      <c r="G21" s="11"/>
      <c r="H21" s="10"/>
      <c r="I21" s="11"/>
      <c r="J21" s="11"/>
      <c r="K21" s="11"/>
      <c r="L21" s="14"/>
      <c r="M21" s="11"/>
      <c r="N21" s="11"/>
      <c r="O21" s="11"/>
      <c r="P21" s="11"/>
    </row>
  </sheetData>
  <mergeCells count="21">
    <mergeCell ref="A17:P17"/>
    <mergeCell ref="A4:A5"/>
    <mergeCell ref="B4:B5"/>
    <mergeCell ref="C4:C5"/>
    <mergeCell ref="A16:M16"/>
    <mergeCell ref="F4:F5"/>
    <mergeCell ref="A1:P1"/>
    <mergeCell ref="A2:P2"/>
    <mergeCell ref="A3:P3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  <mergeCell ref="D4:D5"/>
    <mergeCell ref="E4:E5"/>
  </mergeCells>
  <pageMargins left="0.39370078740157483" right="0.39370078740157483" top="0.59055118110236227" bottom="0.59055118110236227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Власова Марианна Ивановна</cp:lastModifiedBy>
  <cp:lastPrinted>2026-03-06T08:32:01Z</cp:lastPrinted>
  <dcterms:created xsi:type="dcterms:W3CDTF">2011-08-15T06:57:36Z</dcterms:created>
  <dcterms:modified xsi:type="dcterms:W3CDTF">2026-03-11T11:32:32Z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