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28800" windowHeight="11730"/>
  </bookViews>
  <sheets>
    <sheet name="Лист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0" i="1" l="1"/>
  <c r="N10" i="1" s="1"/>
  <c r="L11" i="1"/>
  <c r="L12" i="1"/>
  <c r="L13" i="1"/>
  <c r="M13" i="1" s="1"/>
  <c r="L14" i="1"/>
  <c r="L15" i="1"/>
  <c r="M15" i="1" s="1"/>
  <c r="L16" i="1"/>
  <c r="L17" i="1"/>
  <c r="M17" i="1" s="1"/>
  <c r="L18" i="1"/>
  <c r="M18" i="1" s="1"/>
  <c r="L19" i="1"/>
  <c r="L20" i="1"/>
  <c r="L21" i="1"/>
  <c r="L22" i="1"/>
  <c r="L23" i="1"/>
  <c r="M23" i="1" s="1"/>
  <c r="L24" i="1"/>
  <c r="L25" i="1"/>
  <c r="M25" i="1" s="1"/>
  <c r="L26" i="1"/>
  <c r="L10" i="1"/>
  <c r="M10" i="1" s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10" i="1"/>
  <c r="H11" i="1"/>
  <c r="N11" i="1" s="1"/>
  <c r="H12" i="1"/>
  <c r="N12" i="1" s="1"/>
  <c r="H13" i="1"/>
  <c r="N13" i="1" s="1"/>
  <c r="H14" i="1"/>
  <c r="N14" i="1" s="1"/>
  <c r="H15" i="1"/>
  <c r="N15" i="1" s="1"/>
  <c r="H16" i="1"/>
  <c r="N16" i="1" s="1"/>
  <c r="H17" i="1"/>
  <c r="N17" i="1" s="1"/>
  <c r="H18" i="1"/>
  <c r="N18" i="1" s="1"/>
  <c r="H19" i="1"/>
  <c r="N19" i="1" s="1"/>
  <c r="H20" i="1"/>
  <c r="N20" i="1" s="1"/>
  <c r="H21" i="1"/>
  <c r="N21" i="1" s="1"/>
  <c r="H22" i="1"/>
  <c r="N22" i="1" s="1"/>
  <c r="H23" i="1"/>
  <c r="N23" i="1" s="1"/>
  <c r="H24" i="1"/>
  <c r="N24" i="1" s="1"/>
  <c r="H25" i="1"/>
  <c r="N25" i="1" s="1"/>
  <c r="H26" i="1"/>
  <c r="N26" i="1" s="1"/>
  <c r="M16" i="1" l="1"/>
  <c r="M22" i="1"/>
  <c r="M19" i="1"/>
  <c r="M14" i="1"/>
  <c r="M21" i="1"/>
  <c r="N28" i="1"/>
  <c r="M24" i="1"/>
  <c r="M20" i="1"/>
  <c r="M12" i="1"/>
  <c r="M11" i="1"/>
  <c r="M26" i="1"/>
  <c r="H27" i="1"/>
  <c r="N27" i="1" s="1"/>
  <c r="L27" i="1"/>
  <c r="K27" i="1"/>
  <c r="M27" i="1" l="1"/>
</calcChain>
</file>

<file path=xl/sharedStrings.xml><?xml version="1.0" encoding="utf-8"?>
<sst xmlns="http://schemas.openxmlformats.org/spreadsheetml/2006/main" count="43" uniqueCount="43">
  <si>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</si>
  <si>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</si>
  <si>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</si>
  <si>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</si>
  <si>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</si>
  <si>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</si>
  <si>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</si>
  <si>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</si>
  <si>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</si>
  <si>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</si>
  <si>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</si>
  <si>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</si>
  <si>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</si>
  <si>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</si>
  <si>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</si>
  <si>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</si>
  <si>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</si>
  <si>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</si>
  <si>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</si>
  <si>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</si>
  <si>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</si>
  <si>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</si>
  <si>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>14=8*9/10</t>
  </si>
  <si>
    <t>Заведующий</t>
  </si>
  <si>
    <t>Исследование питьевой воды (мембранный метод) ОМЧ, ОКБ, E.coli</t>
  </si>
  <si>
    <t>Бактериологическое исследование почвы</t>
  </si>
  <si>
    <t>Бактериологическое исследование смывов на БГКП с использованием универсальных сред</t>
  </si>
  <si>
    <t>Лабораторное санитарно-паразитологическое исследование почвы, песка, осадков сточных вод, донных отложений, навоза и навозных стоков (1 проба)</t>
  </si>
  <si>
    <t>Санитарно-паразитологические исследования смывов с поверхностей на цисты простейших, ооцисты криптоспоридий - 1 проба</t>
  </si>
  <si>
    <t>Санитарно-паразитологические исследования смывов с поверхностей на яйца гельминтов (1 проба)</t>
  </si>
  <si>
    <t>Краткий химический анализ холодной воды (запах, привкус, цветность, мутность, рН, железо общее, алюминий, окисляемость перманганатная)</t>
  </si>
  <si>
    <t>Измерение искусственной освещенности в 1 точке</t>
  </si>
  <si>
    <t>Измерение параметров микроклимата в помещении в 1 точке</t>
  </si>
  <si>
    <t>Отбор проб воды на бактериологический или паразитологический анализ (1 проба)</t>
  </si>
  <si>
    <t>Отбор проб воды на химический анализ (1 проба)</t>
  </si>
  <si>
    <t>Санитарно-эпидемиологическая экспертиза общественных зданий и сооружений, помещений (дошкольные образовательные и общеобразовательные учреждения) по результатам лабораторных измерений физических факторов</t>
  </si>
  <si>
    <t>Санитарно-эпидемиологическая экспертиза общественных зданий и сооружений, помещений (дошкольные образовательные и общеобразовательные учреждения) по результатам лабораторных измерений факторов среды обитания</t>
  </si>
  <si>
    <t>Общий анализ почвы (грунтов, донных отложений и отходов)</t>
  </si>
  <si>
    <t>Микробиологический показатель - Энтерококки</t>
  </si>
  <si>
    <t>Исследования на колифаги (без обогащения)</t>
  </si>
  <si>
    <t>Санитарно-эпидемиологическая экспертиза с инструментальными замерами и оценка мебели на соответствие росто-возрастным показателям детей (1 класс, 1 группа)</t>
  </si>
  <si>
    <t>Взятие смывов с объектов внешней среды (до 10 смывов)</t>
  </si>
  <si>
    <t>К.С. Безрученко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</si>
</sst>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9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8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0" fillId="0" borderId="9" xfId="0" applyFont="1" applyBorder="1"/>
    <xf numFmtId="4" fontId="11" fillId="0" borderId="3" xfId="0" applyNumberFormat="1" applyFont="1" applyFill="1" applyBorder="1" applyAlignment="1">
      <alignment horizontal="center" vertical="center"/>
    </xf>
    <xf numFmtId="4" fontId="12" fillId="0" borderId="2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/>
    </xf>
    <xf numFmtId="4" fontId="13" fillId="0" borderId="2" xfId="0" applyNumberFormat="1" applyFont="1" applyFill="1" applyBorder="1" applyAlignment="1">
      <alignment horizontal="center" vertical="center" wrapText="1"/>
    </xf>
    <xf numFmtId="4" fontId="13" fillId="2" borderId="2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0" fillId="0" borderId="0" xfId="0" applyFont="1" applyBorder="1"/>
    <xf numFmtId="4" fontId="13" fillId="0" borderId="4" xfId="0" applyNumberFormat="1" applyFont="1" applyBorder="1" applyAlignment="1">
      <alignment horizontal="center" vertical="center" wrapText="1"/>
    </xf>
    <xf numFmtId="2" fontId="4" fillId="0" borderId="0" xfId="1" applyNumberFormat="1" applyFont="1" applyAlignment="1">
      <alignment vertical="center" wrapText="1"/>
    </xf>
    <xf numFmtId="4" fontId="12" fillId="0" borderId="2" xfId="0" applyNumberFormat="1" applyFont="1" applyBorder="1" applyAlignment="1">
      <alignment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4" fontId="13" fillId="2" borderId="4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0" fontId="13" fillId="2" borderId="3" xfId="0" applyNumberFormat="1" applyFont="1" applyFill="1" applyBorder="1" applyAlignment="1">
      <alignment horizontal="center" vertical="center" wrapText="1"/>
    </xf>
    <xf numFmtId="0" fontId="13" fillId="2" borderId="4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333375</xdr:colOff>
      <xdr:row>6</xdr:row>
      <xdr:rowOff>152400</xdr:rowOff>
    </xdr:from>
    <xdr:to>
      <xdr:col>13</xdr:col>
      <xdr:colOff>809625</xdr:colOff>
      <xdr:row>6</xdr:row>
      <xdr:rowOff>390525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668000" y="1314450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27</xdr:row>
      <xdr:rowOff>38100</xdr:rowOff>
    </xdr:from>
    <xdr:to>
      <xdr:col>12</xdr:col>
      <xdr:colOff>962025</xdr:colOff>
      <xdr:row>27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topLeftCell="A23" zoomScale="130" zoomScaleNormal="130" workbookViewId="0">
      <selection activeCell="R27" sqref="R27"/>
    </sheetView>
  </sheetViews>
  <sheetFormatPr defaultRowHeight="15" x14ac:dyDescent="0.25"/>
  <cols>
    <col min="1" max="1" width="10.28515625" customWidth="1"/>
    <col min="2" max="2" width="26.5703125" customWidth="1"/>
    <col min="3" max="3" width="11.140625" customWidth="1"/>
    <col min="4" max="4" width="9.7109375" customWidth="1"/>
    <col min="5" max="5" width="9.85546875" customWidth="1"/>
    <col min="6" max="6" width="8.85546875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5.140625" customWidth="1"/>
  </cols>
  <sheetData>
    <row r="1" spans="1:14" x14ac:dyDescent="0.25">
      <c r="L1" s="36"/>
      <c r="M1" s="36"/>
      <c r="N1" s="36"/>
    </row>
    <row r="2" spans="1:14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x14ac:dyDescent="0.25">
      <c r="A3" s="38" t="s">
        <v>1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</row>
    <row r="4" spans="1:14" ht="31.5" customHeight="1" x14ac:dyDescent="0.25">
      <c r="A4" s="39" t="s">
        <v>2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4" ht="15.75" x14ac:dyDescent="0.25">
      <c r="A5" s="39" t="s">
        <v>3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40" t="s">
        <v>4</v>
      </c>
      <c r="B7" s="42" t="s">
        <v>5</v>
      </c>
      <c r="C7" s="44" t="s">
        <v>6</v>
      </c>
      <c r="D7" s="45"/>
      <c r="E7" s="45"/>
      <c r="F7" s="45"/>
      <c r="G7" s="45"/>
      <c r="H7" s="46"/>
      <c r="I7" s="42" t="s">
        <v>7</v>
      </c>
      <c r="J7" s="42" t="s">
        <v>8</v>
      </c>
      <c r="K7" s="48" t="s">
        <v>9</v>
      </c>
      <c r="L7" s="48"/>
      <c r="M7" s="48"/>
      <c r="N7" s="13"/>
    </row>
    <row r="8" spans="1:14" ht="76.5" x14ac:dyDescent="0.25">
      <c r="A8" s="41"/>
      <c r="B8" s="43"/>
      <c r="C8" s="3" t="s">
        <v>10</v>
      </c>
      <c r="D8" s="3" t="s">
        <v>11</v>
      </c>
      <c r="E8" s="3" t="s">
        <v>12</v>
      </c>
      <c r="F8" s="3" t="s">
        <v>13</v>
      </c>
      <c r="G8" s="3" t="s">
        <v>14</v>
      </c>
      <c r="H8" s="4"/>
      <c r="I8" s="47"/>
      <c r="J8" s="47"/>
      <c r="K8" s="5" t="s">
        <v>15</v>
      </c>
      <c r="L8" s="6" t="s">
        <v>16</v>
      </c>
      <c r="M8" s="6" t="s">
        <v>17</v>
      </c>
      <c r="N8" s="12"/>
    </row>
    <row r="9" spans="1:14" ht="54" x14ac:dyDescent="0.25">
      <c r="A9" s="7">
        <v>1</v>
      </c>
      <c r="B9" s="11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18</v>
      </c>
      <c r="I9" s="7">
        <v>9</v>
      </c>
      <c r="J9" s="7" t="s">
        <v>19</v>
      </c>
      <c r="K9" s="8" t="s">
        <v>20</v>
      </c>
      <c r="L9" s="8">
        <v>12</v>
      </c>
      <c r="M9" s="8">
        <v>13</v>
      </c>
      <c r="N9" s="7" t="s">
        <v>22</v>
      </c>
    </row>
    <row r="10" spans="1:14" ht="44.25" customHeight="1" x14ac:dyDescent="0.25">
      <c r="A10" s="30">
        <v>1</v>
      </c>
      <c r="B10" s="25" t="s">
        <v>24</v>
      </c>
      <c r="C10" s="26">
        <v>1403</v>
      </c>
      <c r="D10" s="19">
        <v>1547</v>
      </c>
      <c r="E10" s="19">
        <v>1613</v>
      </c>
      <c r="F10" s="19"/>
      <c r="G10" s="19"/>
      <c r="H10" s="27">
        <f>C10+D10+E10+F10+G10</f>
        <v>4563</v>
      </c>
      <c r="I10" s="31">
        <v>2</v>
      </c>
      <c r="J10" s="29">
        <v>3</v>
      </c>
      <c r="K10" s="18">
        <f>AVERAGE(C10:G10)</f>
        <v>1521</v>
      </c>
      <c r="L10" s="18">
        <f>STDEV(C10:G10)</f>
        <v>107.38715006927039</v>
      </c>
      <c r="M10" s="18">
        <f>L10/K10</f>
        <v>7.0602991498534121E-2</v>
      </c>
      <c r="N10" s="19">
        <f>SUM(ROUND(H10*I10/J10/1,1))</f>
        <v>3042</v>
      </c>
    </row>
    <row r="11" spans="1:14" ht="26.25" customHeight="1" x14ac:dyDescent="0.25">
      <c r="A11" s="30">
        <v>2</v>
      </c>
      <c r="B11" s="25" t="s">
        <v>25</v>
      </c>
      <c r="C11" s="26">
        <v>2529.46</v>
      </c>
      <c r="D11" s="19">
        <v>3200</v>
      </c>
      <c r="E11" s="19">
        <v>2656</v>
      </c>
      <c r="F11" s="19"/>
      <c r="G11" s="19"/>
      <c r="H11" s="27">
        <f t="shared" ref="H11:H26" si="0">C11+D11+E11+F11+G11</f>
        <v>8385.4599999999991</v>
      </c>
      <c r="I11" s="31">
        <v>1</v>
      </c>
      <c r="J11" s="29">
        <v>3</v>
      </c>
      <c r="K11" s="18">
        <f t="shared" ref="K11:K26" si="1">AVERAGE(C11:G11)</f>
        <v>2795.1533333333332</v>
      </c>
      <c r="L11" s="18">
        <f t="shared" ref="L11:L26" si="2">STDEV(C11:G11)</f>
        <v>356.2705580501086</v>
      </c>
      <c r="M11" s="18">
        <f t="shared" ref="M11:M26" si="3">L11/K11</f>
        <v>0.12746011240293625</v>
      </c>
      <c r="N11" s="19">
        <f>SUM(ROUND(H11*I11/J11/1,1))</f>
        <v>2795.2</v>
      </c>
    </row>
    <row r="12" spans="1:14" ht="50.25" customHeight="1" x14ac:dyDescent="0.25">
      <c r="A12" s="30">
        <v>3</v>
      </c>
      <c r="B12" s="25" t="s">
        <v>26</v>
      </c>
      <c r="C12" s="26">
        <v>500.2</v>
      </c>
      <c r="D12" s="19">
        <v>633</v>
      </c>
      <c r="E12" s="19">
        <v>525</v>
      </c>
      <c r="F12" s="19"/>
      <c r="G12" s="19"/>
      <c r="H12" s="27">
        <f t="shared" si="0"/>
        <v>1658.2</v>
      </c>
      <c r="I12" s="31">
        <v>10</v>
      </c>
      <c r="J12" s="29">
        <v>3</v>
      </c>
      <c r="K12" s="18">
        <f t="shared" si="1"/>
        <v>552.73333333333335</v>
      </c>
      <c r="L12" s="18">
        <f t="shared" si="2"/>
        <v>70.610291978813507</v>
      </c>
      <c r="M12" s="18">
        <f t="shared" si="3"/>
        <v>0.12774748277435805</v>
      </c>
      <c r="N12" s="19">
        <f t="shared" ref="N12:N26" si="4">SUM(ROUND(H12*I12/J12/1,1))</f>
        <v>5527.3</v>
      </c>
    </row>
    <row r="13" spans="1:14" ht="75.75" customHeight="1" x14ac:dyDescent="0.25">
      <c r="A13" s="30">
        <v>4</v>
      </c>
      <c r="B13" s="25" t="s">
        <v>27</v>
      </c>
      <c r="C13" s="26">
        <v>1268.8</v>
      </c>
      <c r="D13" s="19">
        <v>1399</v>
      </c>
      <c r="E13" s="19">
        <v>1459</v>
      </c>
      <c r="F13" s="19"/>
      <c r="G13" s="19"/>
      <c r="H13" s="27">
        <f t="shared" si="0"/>
        <v>4126.8</v>
      </c>
      <c r="I13" s="31">
        <v>4</v>
      </c>
      <c r="J13" s="29">
        <v>3</v>
      </c>
      <c r="K13" s="18">
        <f t="shared" si="1"/>
        <v>1375.6000000000001</v>
      </c>
      <c r="L13" s="18">
        <f t="shared" si="2"/>
        <v>97.235178819190764</v>
      </c>
      <c r="M13" s="18">
        <f t="shared" si="3"/>
        <v>7.0685649039830448E-2</v>
      </c>
      <c r="N13" s="19">
        <f t="shared" si="4"/>
        <v>5502.4</v>
      </c>
    </row>
    <row r="14" spans="1:14" ht="77.25" customHeight="1" x14ac:dyDescent="0.25">
      <c r="A14" s="30">
        <v>5</v>
      </c>
      <c r="B14" s="25" t="s">
        <v>28</v>
      </c>
      <c r="C14" s="26">
        <v>492.06</v>
      </c>
      <c r="D14" s="19">
        <v>623</v>
      </c>
      <c r="E14" s="19">
        <v>541</v>
      </c>
      <c r="F14" s="19"/>
      <c r="G14" s="19"/>
      <c r="H14" s="27">
        <f t="shared" si="0"/>
        <v>1656.06</v>
      </c>
      <c r="I14" s="31">
        <v>20</v>
      </c>
      <c r="J14" s="29">
        <v>3</v>
      </c>
      <c r="K14" s="18">
        <f t="shared" si="1"/>
        <v>552.02</v>
      </c>
      <c r="L14" s="18">
        <f t="shared" si="2"/>
        <v>66.161931652574964</v>
      </c>
      <c r="M14" s="18">
        <f t="shared" si="3"/>
        <v>0.11985422928983545</v>
      </c>
      <c r="N14" s="19">
        <f t="shared" si="4"/>
        <v>11040.4</v>
      </c>
    </row>
    <row r="15" spans="1:14" ht="67.5" customHeight="1" x14ac:dyDescent="0.25">
      <c r="A15" s="30">
        <v>6</v>
      </c>
      <c r="B15" s="25" t="s">
        <v>29</v>
      </c>
      <c r="C15" s="26">
        <v>246.04</v>
      </c>
      <c r="D15" s="19">
        <v>311</v>
      </c>
      <c r="E15" s="19">
        <v>271</v>
      </c>
      <c r="F15" s="19"/>
      <c r="G15" s="19"/>
      <c r="H15" s="27">
        <f t="shared" si="0"/>
        <v>828.04</v>
      </c>
      <c r="I15" s="31">
        <v>20</v>
      </c>
      <c r="J15" s="29">
        <v>3</v>
      </c>
      <c r="K15" s="18">
        <f t="shared" si="1"/>
        <v>276.01333333333332</v>
      </c>
      <c r="L15" s="18">
        <f t="shared" si="2"/>
        <v>32.768895821088229</v>
      </c>
      <c r="M15" s="18">
        <f t="shared" si="3"/>
        <v>0.11872214804026943</v>
      </c>
      <c r="N15" s="19">
        <f t="shared" si="4"/>
        <v>5520.3</v>
      </c>
    </row>
    <row r="16" spans="1:14" ht="77.25" customHeight="1" x14ac:dyDescent="0.25">
      <c r="A16" s="30">
        <v>7</v>
      </c>
      <c r="B16" s="25" t="s">
        <v>30</v>
      </c>
      <c r="C16" s="26">
        <v>2808.04</v>
      </c>
      <c r="D16" s="19">
        <v>3552</v>
      </c>
      <c r="E16" s="19">
        <v>3089</v>
      </c>
      <c r="F16" s="19"/>
      <c r="G16" s="19"/>
      <c r="H16" s="27">
        <f t="shared" si="0"/>
        <v>9449.0400000000009</v>
      </c>
      <c r="I16" s="31">
        <v>2</v>
      </c>
      <c r="J16" s="29">
        <v>3</v>
      </c>
      <c r="K16" s="18">
        <f t="shared" si="1"/>
        <v>3149.6800000000003</v>
      </c>
      <c r="L16" s="18">
        <f t="shared" si="2"/>
        <v>375.67361791853313</v>
      </c>
      <c r="M16" s="18">
        <f t="shared" si="3"/>
        <v>0.11927358268729937</v>
      </c>
      <c r="N16" s="19">
        <f t="shared" si="4"/>
        <v>6299.4</v>
      </c>
    </row>
    <row r="17" spans="1:14" ht="30.75" customHeight="1" x14ac:dyDescent="0.25">
      <c r="A17" s="30">
        <v>8</v>
      </c>
      <c r="B17" s="25" t="s">
        <v>31</v>
      </c>
      <c r="C17" s="26">
        <v>861.11</v>
      </c>
      <c r="D17" s="19">
        <v>994</v>
      </c>
      <c r="E17" s="19">
        <v>947</v>
      </c>
      <c r="F17" s="19"/>
      <c r="G17" s="19"/>
      <c r="H17" s="27">
        <f t="shared" si="0"/>
        <v>2802.11</v>
      </c>
      <c r="I17" s="31">
        <v>20</v>
      </c>
      <c r="J17" s="29">
        <v>3</v>
      </c>
      <c r="K17" s="18">
        <f t="shared" si="1"/>
        <v>934.03666666666675</v>
      </c>
      <c r="L17" s="18">
        <f t="shared" si="2"/>
        <v>67.386749686665638</v>
      </c>
      <c r="M17" s="18">
        <f t="shared" si="3"/>
        <v>7.2145721995209647E-2</v>
      </c>
      <c r="N17" s="19">
        <f t="shared" si="4"/>
        <v>18680.7</v>
      </c>
    </row>
    <row r="18" spans="1:14" ht="40.5" customHeight="1" x14ac:dyDescent="0.25">
      <c r="A18" s="30">
        <v>9</v>
      </c>
      <c r="B18" s="25" t="s">
        <v>32</v>
      </c>
      <c r="C18" s="26">
        <v>861.11</v>
      </c>
      <c r="D18" s="19">
        <v>1139</v>
      </c>
      <c r="E18" s="19">
        <v>904</v>
      </c>
      <c r="F18" s="19"/>
      <c r="G18" s="19"/>
      <c r="H18" s="27">
        <f t="shared" si="0"/>
        <v>2904.11</v>
      </c>
      <c r="I18" s="31">
        <v>8</v>
      </c>
      <c r="J18" s="29">
        <v>3</v>
      </c>
      <c r="K18" s="18">
        <f t="shared" si="1"/>
        <v>968.03666666666675</v>
      </c>
      <c r="L18" s="18">
        <f t="shared" si="2"/>
        <v>149.60358964053347</v>
      </c>
      <c r="M18" s="18">
        <f t="shared" si="3"/>
        <v>0.1545433089385734</v>
      </c>
      <c r="N18" s="19">
        <f t="shared" si="4"/>
        <v>7744.3</v>
      </c>
    </row>
    <row r="19" spans="1:14" ht="50.25" customHeight="1" x14ac:dyDescent="0.25">
      <c r="A19" s="30">
        <v>10</v>
      </c>
      <c r="B19" s="25" t="s">
        <v>33</v>
      </c>
      <c r="C19" s="26">
        <v>1201.7</v>
      </c>
      <c r="D19" s="19">
        <v>1520</v>
      </c>
      <c r="E19" s="19">
        <v>1382</v>
      </c>
      <c r="F19" s="19"/>
      <c r="G19" s="19"/>
      <c r="H19" s="27">
        <f t="shared" si="0"/>
        <v>4103.7</v>
      </c>
      <c r="I19" s="31">
        <v>2</v>
      </c>
      <c r="J19" s="29">
        <v>3</v>
      </c>
      <c r="K19" s="18">
        <f t="shared" si="1"/>
        <v>1367.8999999999999</v>
      </c>
      <c r="L19" s="18">
        <f t="shared" si="2"/>
        <v>159.6177621695029</v>
      </c>
      <c r="M19" s="18">
        <f t="shared" si="3"/>
        <v>0.1166881805464602</v>
      </c>
      <c r="N19" s="19">
        <f t="shared" si="4"/>
        <v>2735.8</v>
      </c>
    </row>
    <row r="20" spans="1:14" ht="36" customHeight="1" x14ac:dyDescent="0.25">
      <c r="A20" s="30">
        <v>11</v>
      </c>
      <c r="B20" s="25" t="s">
        <v>34</v>
      </c>
      <c r="C20" s="26">
        <v>1006.5</v>
      </c>
      <c r="D20" s="19">
        <v>1218</v>
      </c>
      <c r="E20" s="19">
        <v>1107</v>
      </c>
      <c r="F20" s="19"/>
      <c r="G20" s="19"/>
      <c r="H20" s="27">
        <f t="shared" si="0"/>
        <v>3331.5</v>
      </c>
      <c r="I20" s="31">
        <v>2</v>
      </c>
      <c r="J20" s="29">
        <v>3</v>
      </c>
      <c r="K20" s="18">
        <f t="shared" si="1"/>
        <v>1110.5</v>
      </c>
      <c r="L20" s="18">
        <f t="shared" si="2"/>
        <v>105.793430797947</v>
      </c>
      <c r="M20" s="18">
        <f t="shared" si="3"/>
        <v>9.5266484284508776E-2</v>
      </c>
      <c r="N20" s="19">
        <f t="shared" si="4"/>
        <v>2221</v>
      </c>
    </row>
    <row r="21" spans="1:14" ht="25.5" x14ac:dyDescent="0.25">
      <c r="A21" s="30">
        <v>12</v>
      </c>
      <c r="B21" s="25" t="s">
        <v>41</v>
      </c>
      <c r="C21" s="26">
        <v>1264.74</v>
      </c>
      <c r="D21" s="19">
        <v>1527</v>
      </c>
      <c r="E21" s="19">
        <v>1328</v>
      </c>
      <c r="F21" s="19"/>
      <c r="G21" s="19"/>
      <c r="H21" s="27">
        <f t="shared" si="0"/>
        <v>4119.74</v>
      </c>
      <c r="I21" s="31">
        <v>3</v>
      </c>
      <c r="J21" s="29">
        <v>3</v>
      </c>
      <c r="K21" s="18">
        <f t="shared" si="1"/>
        <v>1373.2466666666667</v>
      </c>
      <c r="L21" s="18">
        <f t="shared" si="2"/>
        <v>136.8594992440544</v>
      </c>
      <c r="M21" s="18">
        <f t="shared" si="3"/>
        <v>9.9661264480807824E-2</v>
      </c>
      <c r="N21" s="19">
        <f t="shared" si="4"/>
        <v>4119.7</v>
      </c>
    </row>
    <row r="22" spans="1:14" ht="126.75" customHeight="1" x14ac:dyDescent="0.25">
      <c r="A22" s="30">
        <v>13</v>
      </c>
      <c r="B22" s="25" t="s">
        <v>35</v>
      </c>
      <c r="C22" s="26">
        <v>4912.54</v>
      </c>
      <c r="D22" s="19">
        <v>6214</v>
      </c>
      <c r="E22" s="19">
        <v>5649</v>
      </c>
      <c r="F22" s="19"/>
      <c r="G22" s="19"/>
      <c r="H22" s="27">
        <f t="shared" si="0"/>
        <v>16775.54</v>
      </c>
      <c r="I22" s="31">
        <v>1</v>
      </c>
      <c r="J22" s="29">
        <v>3</v>
      </c>
      <c r="K22" s="18">
        <f t="shared" si="1"/>
        <v>5591.8466666666673</v>
      </c>
      <c r="L22" s="18">
        <f t="shared" si="2"/>
        <v>652.60969233787307</v>
      </c>
      <c r="M22" s="18">
        <f t="shared" si="3"/>
        <v>0.11670736542690244</v>
      </c>
      <c r="N22" s="19">
        <f t="shared" si="4"/>
        <v>5591.8</v>
      </c>
    </row>
    <row r="23" spans="1:14" ht="128.25" customHeight="1" x14ac:dyDescent="0.25">
      <c r="A23" s="30">
        <v>14</v>
      </c>
      <c r="B23" s="25" t="s">
        <v>36</v>
      </c>
      <c r="C23" s="26">
        <v>4912.54</v>
      </c>
      <c r="D23" s="19">
        <v>6215</v>
      </c>
      <c r="E23" s="19">
        <v>5158</v>
      </c>
      <c r="F23" s="19"/>
      <c r="G23" s="19"/>
      <c r="H23" s="27">
        <f t="shared" si="0"/>
        <v>16285.54</v>
      </c>
      <c r="I23" s="31">
        <v>1</v>
      </c>
      <c r="J23" s="29">
        <v>3</v>
      </c>
      <c r="K23" s="18">
        <f t="shared" si="1"/>
        <v>5428.5133333333333</v>
      </c>
      <c r="L23" s="18">
        <f t="shared" si="2"/>
        <v>692.08641839970164</v>
      </c>
      <c r="M23" s="18">
        <f t="shared" si="3"/>
        <v>0.1274909677664422</v>
      </c>
      <c r="N23" s="19">
        <f t="shared" si="4"/>
        <v>5428.5</v>
      </c>
    </row>
    <row r="24" spans="1:14" ht="103.5" customHeight="1" x14ac:dyDescent="0.25">
      <c r="A24" s="30">
        <v>15</v>
      </c>
      <c r="B24" s="25" t="s">
        <v>40</v>
      </c>
      <c r="C24" s="26">
        <v>4392</v>
      </c>
      <c r="D24" s="19">
        <v>4843</v>
      </c>
      <c r="E24" s="19">
        <v>5051</v>
      </c>
      <c r="F24" s="19"/>
      <c r="G24" s="19"/>
      <c r="H24" s="27">
        <f t="shared" si="0"/>
        <v>14286</v>
      </c>
      <c r="I24" s="31">
        <v>1</v>
      </c>
      <c r="J24" s="29">
        <v>3</v>
      </c>
      <c r="K24" s="18">
        <f t="shared" si="1"/>
        <v>4762</v>
      </c>
      <c r="L24" s="18">
        <f t="shared" si="2"/>
        <v>336.88425311967313</v>
      </c>
      <c r="M24" s="18">
        <f t="shared" si="3"/>
        <v>7.0744278269565961E-2</v>
      </c>
      <c r="N24" s="19">
        <f t="shared" si="4"/>
        <v>4762</v>
      </c>
    </row>
    <row r="25" spans="1:14" ht="40.5" customHeight="1" x14ac:dyDescent="0.25">
      <c r="A25" s="30">
        <v>16</v>
      </c>
      <c r="B25" s="25" t="s">
        <v>37</v>
      </c>
      <c r="C25" s="26">
        <v>16755.689999999999</v>
      </c>
      <c r="D25" s="19">
        <v>18473</v>
      </c>
      <c r="E25" s="19">
        <v>18431</v>
      </c>
      <c r="F25" s="19"/>
      <c r="G25" s="19"/>
      <c r="H25" s="27">
        <f t="shared" si="0"/>
        <v>53659.69</v>
      </c>
      <c r="I25" s="31">
        <v>1</v>
      </c>
      <c r="J25" s="29">
        <v>3</v>
      </c>
      <c r="K25" s="18">
        <f t="shared" si="1"/>
        <v>17886.563333333335</v>
      </c>
      <c r="L25" s="18">
        <f t="shared" si="2"/>
        <v>979.5901551329182</v>
      </c>
      <c r="M25" s="18">
        <f t="shared" si="3"/>
        <v>5.4766817799334178E-2</v>
      </c>
      <c r="N25" s="19">
        <f t="shared" si="4"/>
        <v>17886.599999999999</v>
      </c>
    </row>
    <row r="26" spans="1:14" ht="30" customHeight="1" x14ac:dyDescent="0.25">
      <c r="A26" s="30">
        <v>17</v>
      </c>
      <c r="B26" s="25" t="s">
        <v>38</v>
      </c>
      <c r="C26" s="26">
        <v>454.45</v>
      </c>
      <c r="D26" s="19">
        <v>550</v>
      </c>
      <c r="E26" s="19">
        <v>500</v>
      </c>
      <c r="F26" s="19"/>
      <c r="G26" s="19"/>
      <c r="H26" s="27">
        <f t="shared" si="0"/>
        <v>1504.45</v>
      </c>
      <c r="I26" s="31">
        <v>2</v>
      </c>
      <c r="J26" s="29">
        <v>3</v>
      </c>
      <c r="K26" s="18">
        <f t="shared" si="1"/>
        <v>501.48333333333335</v>
      </c>
      <c r="L26" s="18">
        <f t="shared" si="2"/>
        <v>47.792267505668043</v>
      </c>
      <c r="M26" s="18">
        <f t="shared" si="3"/>
        <v>9.5301806319255625E-2</v>
      </c>
      <c r="N26" s="19">
        <f t="shared" si="4"/>
        <v>1003</v>
      </c>
    </row>
    <row r="27" spans="1:14" ht="32.25" customHeight="1" x14ac:dyDescent="0.25">
      <c r="A27" s="30">
        <v>18</v>
      </c>
      <c r="B27" s="25" t="s">
        <v>39</v>
      </c>
      <c r="C27" s="15">
        <v>510.36</v>
      </c>
      <c r="D27" s="16">
        <v>646</v>
      </c>
      <c r="E27" s="17">
        <v>536</v>
      </c>
      <c r="F27" s="19"/>
      <c r="G27" s="19"/>
      <c r="H27" s="23">
        <f>C27+D27+E27+F27+G27</f>
        <v>1692.3600000000001</v>
      </c>
      <c r="I27" s="31">
        <v>2</v>
      </c>
      <c r="J27" s="29">
        <v>3</v>
      </c>
      <c r="K27" s="18">
        <f>AVERAGE(C27:G27)</f>
        <v>564.12</v>
      </c>
      <c r="L27" s="18">
        <f>STDEV(C27:G27)</f>
        <v>72.05971967750051</v>
      </c>
      <c r="M27" s="18">
        <f>L27/K27</f>
        <v>0.12773828206321441</v>
      </c>
      <c r="N27" s="19">
        <f>SUM(ROUND(H27*I27/J27/1,1))</f>
        <v>1128.2</v>
      </c>
    </row>
    <row r="28" spans="1:14" ht="27" customHeight="1" x14ac:dyDescent="0.25">
      <c r="A28" s="33" t="s">
        <v>21</v>
      </c>
      <c r="B28" s="34"/>
      <c r="C28" s="35"/>
      <c r="D28" s="35"/>
      <c r="E28" s="35"/>
      <c r="F28" s="35"/>
      <c r="G28" s="35"/>
      <c r="H28" s="35"/>
      <c r="I28" s="34"/>
      <c r="J28" s="35"/>
      <c r="K28" s="35"/>
      <c r="L28" s="35"/>
      <c r="M28" s="28"/>
      <c r="N28" s="9">
        <f>SUMIF(N10:N27,"&gt;0")</f>
        <v>111028.60000000002</v>
      </c>
    </row>
    <row r="29" spans="1:1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2"/>
      <c r="L29" s="1"/>
      <c r="M29" s="1"/>
      <c r="N29" s="24"/>
    </row>
    <row r="30" spans="1:14" x14ac:dyDescent="0.25">
      <c r="A30" s="10"/>
      <c r="B30" s="32" t="s">
        <v>23</v>
      </c>
      <c r="C30" s="32"/>
      <c r="D30" s="32"/>
      <c r="E30" s="14"/>
      <c r="F30" s="14"/>
      <c r="G30" s="14"/>
      <c r="H30" s="20" t="s">
        <v>42</v>
      </c>
      <c r="I30" s="10"/>
      <c r="J30" s="10"/>
      <c r="K30" s="10"/>
      <c r="L30" s="10"/>
    </row>
    <row r="31" spans="1:14" x14ac:dyDescent="0.25">
      <c r="A31" s="10"/>
      <c r="B31" s="21"/>
      <c r="C31" s="21"/>
      <c r="D31" s="21"/>
      <c r="E31" s="22"/>
      <c r="F31" s="22"/>
      <c r="G31" s="22"/>
      <c r="H31" s="20"/>
      <c r="I31" s="10"/>
      <c r="J31" s="10"/>
      <c r="K31" s="10"/>
      <c r="L31" s="10"/>
    </row>
    <row r="32" spans="1:14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</row>
  </sheetData>
  <mergeCells count="13">
    <mergeCell ref="B30:D30"/>
    <mergeCell ref="A28:L28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2026-03-11T09:39:18Z</dcterms:modified>
</cp:coreProperties>
</file>