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e.matskevich\YandexDisk\работа 2026\ГБОУ ЦО №162\КОНТРАКТЫ 2026 162\ЭЛ МАГАЗИН 2026 162\медосмотр\"/>
    </mc:Choice>
  </mc:AlternateContent>
  <xr:revisionPtr revIDLastSave="0" documentId="13_ncr:1_{6A57BDCF-96B5-41F7-8424-EEBC8EFF68B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18" i="1" l="1"/>
  <c r="M12" i="1"/>
  <c r="M13" i="1"/>
  <c r="M14" i="1"/>
  <c r="M15" i="1"/>
  <c r="M16" i="1"/>
  <c r="M17" i="1"/>
  <c r="M11" i="1"/>
  <c r="L11" i="1"/>
  <c r="I14" i="1" l="1"/>
  <c r="J14" i="1" s="1"/>
  <c r="I15" i="1"/>
  <c r="J15" i="1" s="1"/>
  <c r="H12" i="1"/>
  <c r="I12" i="1" s="1"/>
  <c r="J12" i="1" s="1"/>
  <c r="H13" i="1"/>
  <c r="I13" i="1" s="1"/>
  <c r="J13" i="1" s="1"/>
  <c r="H14" i="1"/>
  <c r="H15" i="1"/>
  <c r="H16" i="1"/>
  <c r="I16" i="1" s="1"/>
  <c r="J16" i="1" s="1"/>
  <c r="H17" i="1"/>
  <c r="I17" i="1" s="1"/>
  <c r="J17" i="1" s="1"/>
  <c r="H11" i="1"/>
  <c r="I11" i="1" s="1"/>
  <c r="J11" i="1" s="1"/>
</calcChain>
</file>

<file path=xl/sharedStrings.xml><?xml version="1.0" encoding="utf-8"?>
<sst xmlns="http://schemas.openxmlformats.org/spreadsheetml/2006/main" count="39" uniqueCount="33">
  <si>
    <t>Расчет НМЦ на оказание услуг по прведению медицинских осмотров для сотрудников</t>
  </si>
  <si>
    <t>Заказчик:</t>
  </si>
  <si>
    <t>Государственное бюджетное общеобразовательное учреждение центр образования № 162 Кировского района Санкт-Петербурга</t>
  </si>
  <si>
    <t>Адрес Заказчика:</t>
  </si>
  <si>
    <t>198097, Санкт-Петербург, ул. Турбинная, д. 50, стр. 1.,стр. 2.</t>
  </si>
  <si>
    <t>№ п/п</t>
  </si>
  <si>
    <t>Наименование услуг</t>
  </si>
  <si>
    <t>Кол-во</t>
  </si>
  <si>
    <t>Цена ед. изм,  (руб.)</t>
  </si>
  <si>
    <t>Однородность совокупности значений выявленных цен, используемых в расчете НМЦК</t>
  </si>
  <si>
    <t>Средняя цена за ед.изм, руб.</t>
  </si>
  <si>
    <t>Н(М)Ц,  определяемая методом сопоставимых рыночных цен (анализа рынка)</t>
  </si>
  <si>
    <t>Средняя арифметическая цена за единицу</t>
  </si>
  <si>
    <t>Среднее квадратичное отклонение</t>
  </si>
  <si>
    <t>Коэффициент вариации цен V(%)</t>
  </si>
  <si>
    <t>(не должен превышать 33%)</t>
  </si>
  <si>
    <t>ИТОГО</t>
  </si>
  <si>
    <t>Периодический осмотр ( жен  до 40 лет)</t>
  </si>
  <si>
    <t>Периодический осмотр ( жен после  40 лет)</t>
  </si>
  <si>
    <t>Периодический осмотр ( муж до 40 лет)</t>
  </si>
  <si>
    <t>Периодический осмотр ( муж после 40 лет)</t>
  </si>
  <si>
    <t>Гигиеническое обучение и аттестация</t>
  </si>
  <si>
    <t>Выдача бланка ЛМЦ</t>
  </si>
  <si>
    <t>Предварительный мед/осмотр</t>
  </si>
  <si>
    <t>Ед.изм. (1чел)</t>
  </si>
  <si>
    <t>Ценовое предложение №1 от 06.02.2026 №13</t>
  </si>
  <si>
    <t>Ценовое предложение №2 от 06.02.2026 №14</t>
  </si>
  <si>
    <t>Ценовое предложение №3 от 06.02.2026 №15</t>
  </si>
  <si>
    <t>Обоснованной признается закупка, осуществляемая в соответствии с положениями статей 19 и 22 Закона.
Начальная (максимальная) цена контракта (начальная сумма цен единицы товара, работы, услуги) определена и обоснована в соответствии с требованиями статьи 22 Закона 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утвержденных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исполнителем)», посредством применения следующего метода: Метод сопоставимых рыночных цен (анализа рынка).
Валюта, используемая для формирования цены контракта и расчетов с поставщиками (исполнителями, подрядчиками), – рубль Российской Федерации.</t>
  </si>
  <si>
    <t xml:space="preserve">Директор      </t>
  </si>
  <si>
    <t>Кутепова Н.А.</t>
  </si>
  <si>
    <t>Минимальная цена для Электронного магазина, руб.</t>
  </si>
  <si>
    <t>чел.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</si>
</sst>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[Red]#,##0.00"/>
  </numFmts>
  <fonts count="8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11"/>
      <name val="Calibri"/>
      <family val="2"/>
      <charset val="204"/>
    </font>
    <font>
      <sz val="8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0" xfId="0" applyFont="1"/>
    <xf numFmtId="0" fontId="4" fillId="0" borderId="6" xfId="0" applyFont="1" applyBorder="1" applyAlignment="1">
      <alignment horizontal="center" wrapText="1"/>
    </xf>
    <xf numFmtId="2" fontId="0" fillId="0" borderId="0" xfId="0" applyNumberFormat="1"/>
    <xf numFmtId="0" fontId="4" fillId="0" borderId="1" xfId="0" applyFont="1" applyBorder="1" applyAlignment="1">
      <alignment horizontal="center" wrapText="1"/>
    </xf>
    <xf numFmtId="0" fontId="0" fillId="0" borderId="7" xfId="0" applyBorder="1"/>
    <xf numFmtId="4" fontId="0" fillId="0" borderId="7" xfId="0" applyNumberFormat="1" applyBorder="1"/>
    <xf numFmtId="2" fontId="0" fillId="0" borderId="7" xfId="0" applyNumberFormat="1" applyBorder="1"/>
    <xf numFmtId="0" fontId="7" fillId="0" borderId="0" xfId="0" applyFont="1"/>
    <xf numFmtId="0" fontId="7" fillId="0" borderId="0" xfId="0" applyFont="1" applyFill="1"/>
    <xf numFmtId="0" fontId="0" fillId="2" borderId="0" xfId="0" applyFont="1" applyFill="1"/>
    <xf numFmtId="0" fontId="0" fillId="0" borderId="7" xfId="0" applyBorder="1" applyAlignment="1">
      <alignment wrapText="1"/>
    </xf>
    <xf numFmtId="0" fontId="0" fillId="0" borderId="0" xfId="0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5" fillId="0" borderId="5" xfId="0" applyFont="1" applyBorder="1"/>
    <xf numFmtId="0" fontId="4" fillId="2" borderId="1" xfId="0" applyFont="1" applyFill="1" applyBorder="1" applyAlignment="1">
      <alignment vertical="center" wrapText="1"/>
    </xf>
    <xf numFmtId="0" fontId="6" fillId="2" borderId="5" xfId="0" applyFont="1" applyFill="1" applyBorder="1"/>
    <xf numFmtId="164" fontId="4" fillId="0" borderId="1" xfId="0" applyNumberFormat="1" applyFont="1" applyBorder="1" applyAlignment="1">
      <alignment horizontal="center" vertical="center" wrapText="1"/>
    </xf>
    <xf numFmtId="164" fontId="4" fillId="0" borderId="5" xfId="0" applyNumberFormat="1" applyFont="1" applyBorder="1" applyAlignment="1">
      <alignment horizontal="center" vertical="center" wrapText="1"/>
    </xf>
    <xf numFmtId="0" fontId="3" fillId="2" borderId="0" xfId="0" applyFont="1" applyFill="1" applyAlignment="1">
      <alignment horizontal="left" wrapText="1"/>
    </xf>
    <xf numFmtId="0" fontId="2" fillId="2" borderId="0" xfId="0" applyFont="1" applyFill="1" applyAlignment="1">
      <alignment horizontal="left"/>
    </xf>
    <xf numFmtId="0" fontId="4" fillId="0" borderId="1" xfId="0" applyFont="1" applyFill="1" applyBorder="1" applyAlignment="1">
      <alignment horizontal="center" vertical="center" wrapText="1"/>
    </xf>
    <xf numFmtId="0" fontId="5" fillId="0" borderId="5" xfId="0" applyFont="1" applyFill="1" applyBorder="1"/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/>
    <xf numFmtId="0" fontId="4" fillId="0" borderId="2" xfId="0" applyFont="1" applyBorder="1" applyAlignment="1">
      <alignment horizontal="center" wrapText="1"/>
    </xf>
    <xf numFmtId="0" fontId="5" fillId="0" borderId="4" xfId="0" applyFont="1" applyBorder="1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24"/>
  <sheetViews>
    <sheetView tabSelected="1" workbookViewId="0">
      <selection activeCell="N10" sqref="N10"/>
    </sheetView>
  </sheetViews>
  <sheetFormatPr defaultRowHeight="15" x14ac:dyDescent="0.25"/>
  <cols>
    <col min="1" max="1" width="3.7109375" customWidth="1"/>
    <col min="2" max="2" width="27.85546875" customWidth="1"/>
    <col min="3" max="3" width="5.85546875" customWidth="1"/>
    <col min="4" max="4" width="6.28515625" customWidth="1"/>
    <col min="5" max="5" width="13.28515625" customWidth="1"/>
    <col min="6" max="6" width="12.42578125" customWidth="1"/>
    <col min="7" max="7" width="12.7109375" customWidth="1"/>
    <col min="8" max="8" width="13.85546875" customWidth="1"/>
    <col min="9" max="9" width="14.28515625" customWidth="1"/>
    <col min="10" max="10" width="12.5703125" customWidth="1"/>
    <col min="12" max="12" width="15" customWidth="1"/>
    <col min="13" max="13" width="16.140625" customWidth="1"/>
  </cols>
  <sheetData>
    <row r="1" spans="1:13" ht="15.75" customHeight="1" x14ac:dyDescent="0.25">
      <c r="A1" s="29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</row>
    <row r="2" spans="1:13" ht="15" customHeight="1" x14ac:dyDescent="0.25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</row>
    <row r="3" spans="1:13" ht="15" customHeight="1" x14ac:dyDescent="0.25">
      <c r="A3" s="30"/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</row>
    <row r="5" spans="1:13" ht="15" customHeight="1" x14ac:dyDescent="0.25">
      <c r="A5" s="1" t="s">
        <v>1</v>
      </c>
      <c r="C5" s="21" t="s">
        <v>2</v>
      </c>
      <c r="D5" s="21"/>
      <c r="E5" s="21"/>
      <c r="F5" s="21"/>
      <c r="G5" s="21"/>
      <c r="H5" s="21"/>
      <c r="I5" s="21"/>
      <c r="J5" s="21"/>
      <c r="K5" s="21"/>
      <c r="L5" s="21"/>
    </row>
    <row r="6" spans="1:13" ht="23.25" customHeight="1" x14ac:dyDescent="0.25">
      <c r="A6" s="2" t="s">
        <v>3</v>
      </c>
      <c r="B6" s="3"/>
      <c r="C6" s="22" t="s">
        <v>4</v>
      </c>
      <c r="D6" s="22"/>
      <c r="E6" s="22"/>
      <c r="F6" s="22"/>
      <c r="G6" s="22"/>
      <c r="H6" s="22"/>
      <c r="I6" s="22"/>
      <c r="J6" s="22"/>
      <c r="K6" s="22"/>
      <c r="L6" s="22"/>
    </row>
    <row r="7" spans="1:13" ht="2.25" customHeight="1" x14ac:dyDescent="0.25"/>
    <row r="8" spans="1:13" ht="23.25" customHeight="1" x14ac:dyDescent="0.25">
      <c r="A8" s="15" t="s">
        <v>5</v>
      </c>
      <c r="B8" s="15" t="s">
        <v>6</v>
      </c>
      <c r="C8" s="15" t="s">
        <v>24</v>
      </c>
      <c r="D8" s="23" t="s">
        <v>7</v>
      </c>
      <c r="E8" s="25" t="s">
        <v>8</v>
      </c>
      <c r="F8" s="26"/>
      <c r="G8" s="26"/>
      <c r="H8" s="27" t="s">
        <v>9</v>
      </c>
      <c r="I8" s="26"/>
      <c r="J8" s="28"/>
      <c r="K8" s="15" t="s">
        <v>10</v>
      </c>
      <c r="L8" s="19" t="s">
        <v>11</v>
      </c>
      <c r="M8" s="19" t="s">
        <v>31</v>
      </c>
    </row>
    <row r="9" spans="1:13" ht="43.5" customHeight="1" x14ac:dyDescent="0.25">
      <c r="A9" s="16"/>
      <c r="B9" s="16"/>
      <c r="C9" s="16"/>
      <c r="D9" s="24"/>
      <c r="E9" s="17" t="s">
        <v>25</v>
      </c>
      <c r="F9" s="17" t="s">
        <v>26</v>
      </c>
      <c r="G9" s="17" t="s">
        <v>27</v>
      </c>
      <c r="H9" s="15" t="s">
        <v>12</v>
      </c>
      <c r="I9" s="15" t="s">
        <v>13</v>
      </c>
      <c r="J9" s="4" t="s">
        <v>14</v>
      </c>
      <c r="K9" s="16"/>
      <c r="L9" s="20"/>
      <c r="M9" s="20"/>
    </row>
    <row r="10" spans="1:13" ht="57" customHeight="1" x14ac:dyDescent="0.25">
      <c r="A10" s="16"/>
      <c r="B10" s="16"/>
      <c r="C10" s="16"/>
      <c r="D10" s="24"/>
      <c r="E10" s="18"/>
      <c r="F10" s="18"/>
      <c r="G10" s="18"/>
      <c r="H10" s="16"/>
      <c r="I10" s="16"/>
      <c r="J10" s="6" t="s">
        <v>15</v>
      </c>
      <c r="K10" s="16"/>
      <c r="L10" s="20"/>
      <c r="M10" s="20"/>
    </row>
    <row r="11" spans="1:13" ht="31.5" customHeight="1" x14ac:dyDescent="0.25">
      <c r="A11" s="7">
        <v>1</v>
      </c>
      <c r="B11" s="13" t="s">
        <v>17</v>
      </c>
      <c r="C11" s="7" t="s">
        <v>32</v>
      </c>
      <c r="D11" s="7">
        <v>12</v>
      </c>
      <c r="E11" s="8">
        <v>2500</v>
      </c>
      <c r="F11" s="8">
        <v>2550</v>
      </c>
      <c r="G11" s="8">
        <v>3390</v>
      </c>
      <c r="H11" s="9">
        <f>SUM(E11:G11)/3</f>
        <v>2813.3333333333335</v>
      </c>
      <c r="I11" s="9">
        <f>SQRT((POWER(E11-H11,2)+POWER(F11-H11,2)+POWER(G11-H11,2))/(2))</f>
        <v>500.03333222229628</v>
      </c>
      <c r="J11" s="9">
        <f>I11/H11*100</f>
        <v>17.773696642972617</v>
      </c>
      <c r="K11" s="9">
        <v>2813.33</v>
      </c>
      <c r="L11" s="9">
        <f>SUM(K11*D11)</f>
        <v>33759.96</v>
      </c>
      <c r="M11" s="9">
        <f>D11*E11</f>
        <v>30000</v>
      </c>
    </row>
    <row r="12" spans="1:13" ht="30" x14ac:dyDescent="0.25">
      <c r="A12" s="7">
        <v>2</v>
      </c>
      <c r="B12" s="13" t="s">
        <v>18</v>
      </c>
      <c r="C12" s="7" t="s">
        <v>32</v>
      </c>
      <c r="D12" s="7">
        <v>24</v>
      </c>
      <c r="E12" s="8">
        <v>2700</v>
      </c>
      <c r="F12" s="8">
        <v>2750</v>
      </c>
      <c r="G12" s="8">
        <v>3990</v>
      </c>
      <c r="H12" s="9">
        <f t="shared" ref="H12:H17" si="0">SUM(E12:G12)/3</f>
        <v>3146.6666666666665</v>
      </c>
      <c r="I12" s="9">
        <f t="shared" ref="I12:I17" si="1">SQRT((POWER(E12-H12,2)+POWER(F12-H12,2)+POWER(G12-H12,2))/(2))</f>
        <v>730.77584342487216</v>
      </c>
      <c r="J12" s="9">
        <f t="shared" ref="J12:J17" si="2">I12/H12*100</f>
        <v>23.223808583417551</v>
      </c>
      <c r="K12" s="9">
        <v>3146.67</v>
      </c>
      <c r="L12" s="9">
        <v>75520</v>
      </c>
      <c r="M12" s="9">
        <f t="shared" ref="M12:M17" si="3">D12*E12</f>
        <v>64800</v>
      </c>
    </row>
    <row r="13" spans="1:13" ht="30" x14ac:dyDescent="0.25">
      <c r="A13" s="7">
        <v>3</v>
      </c>
      <c r="B13" s="13" t="s">
        <v>19</v>
      </c>
      <c r="C13" s="7" t="s">
        <v>32</v>
      </c>
      <c r="D13" s="7">
        <v>5</v>
      </c>
      <c r="E13" s="8">
        <v>2000</v>
      </c>
      <c r="F13" s="8">
        <v>2050</v>
      </c>
      <c r="G13" s="8">
        <v>2590</v>
      </c>
      <c r="H13" s="9">
        <f t="shared" si="0"/>
        <v>2213.3333333333335</v>
      </c>
      <c r="I13" s="9">
        <f t="shared" si="1"/>
        <v>327.15949219506581</v>
      </c>
      <c r="J13" s="9">
        <f t="shared" si="2"/>
        <v>14.781302358210805</v>
      </c>
      <c r="K13" s="9">
        <v>2213.33</v>
      </c>
      <c r="L13" s="9">
        <v>11066.65</v>
      </c>
      <c r="M13" s="9">
        <f t="shared" si="3"/>
        <v>10000</v>
      </c>
    </row>
    <row r="14" spans="1:13" ht="30" x14ac:dyDescent="0.25">
      <c r="A14" s="7">
        <v>4</v>
      </c>
      <c r="B14" s="13" t="s">
        <v>20</v>
      </c>
      <c r="C14" s="7" t="s">
        <v>32</v>
      </c>
      <c r="D14" s="7">
        <v>10</v>
      </c>
      <c r="E14" s="8">
        <v>2200</v>
      </c>
      <c r="F14" s="8">
        <v>2250</v>
      </c>
      <c r="G14" s="8">
        <v>2590</v>
      </c>
      <c r="H14" s="9">
        <f t="shared" si="0"/>
        <v>2346.6666666666665</v>
      </c>
      <c r="I14" s="9">
        <f t="shared" si="1"/>
        <v>212.21058723196006</v>
      </c>
      <c r="J14" s="9">
        <f t="shared" si="2"/>
        <v>9.0430647968164806</v>
      </c>
      <c r="K14" s="9">
        <v>2346.67</v>
      </c>
      <c r="L14" s="9">
        <v>23466.7</v>
      </c>
      <c r="M14" s="9">
        <f t="shared" si="3"/>
        <v>22000</v>
      </c>
    </row>
    <row r="15" spans="1:13" ht="30" x14ac:dyDescent="0.25">
      <c r="A15" s="7">
        <v>5</v>
      </c>
      <c r="B15" s="13" t="s">
        <v>21</v>
      </c>
      <c r="C15" s="7" t="s">
        <v>32</v>
      </c>
      <c r="D15" s="7">
        <v>26</v>
      </c>
      <c r="E15" s="8">
        <v>700</v>
      </c>
      <c r="F15" s="8">
        <v>750</v>
      </c>
      <c r="G15" s="8">
        <v>1000</v>
      </c>
      <c r="H15" s="9">
        <f t="shared" si="0"/>
        <v>816.66666666666663</v>
      </c>
      <c r="I15" s="9">
        <f t="shared" si="1"/>
        <v>160.72751268321591</v>
      </c>
      <c r="J15" s="9">
        <f t="shared" si="2"/>
        <v>19.680919920393787</v>
      </c>
      <c r="K15" s="9">
        <v>816.67</v>
      </c>
      <c r="L15" s="9">
        <v>21233.42</v>
      </c>
      <c r="M15" s="9">
        <f t="shared" si="3"/>
        <v>18200</v>
      </c>
    </row>
    <row r="16" spans="1:13" x14ac:dyDescent="0.25">
      <c r="A16" s="7">
        <v>6</v>
      </c>
      <c r="B16" s="13" t="s">
        <v>22</v>
      </c>
      <c r="C16" s="7" t="s">
        <v>32</v>
      </c>
      <c r="D16" s="7">
        <v>9</v>
      </c>
      <c r="E16" s="8">
        <v>900</v>
      </c>
      <c r="F16" s="8">
        <v>950</v>
      </c>
      <c r="G16" s="8">
        <v>1100</v>
      </c>
      <c r="H16" s="9">
        <f t="shared" si="0"/>
        <v>983.33333333333337</v>
      </c>
      <c r="I16" s="9">
        <f t="shared" si="1"/>
        <v>104.08329997330664</v>
      </c>
      <c r="J16" s="9">
        <f t="shared" si="2"/>
        <v>10.584742370166776</v>
      </c>
      <c r="K16" s="9">
        <v>983.33</v>
      </c>
      <c r="L16" s="9">
        <v>8850</v>
      </c>
      <c r="M16" s="9">
        <f t="shared" si="3"/>
        <v>8100</v>
      </c>
    </row>
    <row r="17" spans="1:13" ht="30" x14ac:dyDescent="0.25">
      <c r="A17" s="7">
        <v>7</v>
      </c>
      <c r="B17" s="13" t="s">
        <v>23</v>
      </c>
      <c r="C17" s="7" t="s">
        <v>32</v>
      </c>
      <c r="D17" s="7">
        <v>2</v>
      </c>
      <c r="E17" s="8">
        <v>3000</v>
      </c>
      <c r="F17" s="8">
        <v>3050</v>
      </c>
      <c r="G17" s="8">
        <v>3900</v>
      </c>
      <c r="H17" s="9">
        <f t="shared" si="0"/>
        <v>3316.6666666666665</v>
      </c>
      <c r="I17" s="9">
        <f t="shared" si="1"/>
        <v>505.79969684978391</v>
      </c>
      <c r="J17" s="9">
        <f t="shared" si="2"/>
        <v>15.250242116073887</v>
      </c>
      <c r="K17" s="9">
        <v>3316.67</v>
      </c>
      <c r="L17" s="9">
        <v>6633.34</v>
      </c>
      <c r="M17" s="9">
        <f t="shared" si="3"/>
        <v>6000</v>
      </c>
    </row>
    <row r="18" spans="1:13" x14ac:dyDescent="0.25">
      <c r="A18" s="7">
        <v>8</v>
      </c>
      <c r="B18" s="7" t="s">
        <v>16</v>
      </c>
      <c r="C18" s="7"/>
      <c r="D18" s="7"/>
      <c r="E18" s="7"/>
      <c r="F18" s="7"/>
      <c r="G18" s="7"/>
      <c r="H18" s="7"/>
      <c r="I18" s="7"/>
      <c r="J18" s="7"/>
      <c r="K18" s="7"/>
      <c r="L18" s="9">
        <v>180530</v>
      </c>
      <c r="M18" s="9">
        <f>SUM(M11:M17)</f>
        <v>159100</v>
      </c>
    </row>
    <row r="19" spans="1:13" x14ac:dyDescent="0.25">
      <c r="L19" s="5"/>
    </row>
    <row r="20" spans="1:13" ht="116.25" customHeight="1" x14ac:dyDescent="0.25">
      <c r="A20" s="14" t="s">
        <v>28</v>
      </c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</row>
    <row r="21" spans="1:13" x14ac:dyDescent="0.25">
      <c r="C21" s="10"/>
      <c r="D21" s="10"/>
      <c r="E21" s="11"/>
      <c r="F21" s="10"/>
    </row>
    <row r="22" spans="1:13" x14ac:dyDescent="0.25">
      <c r="C22" s="12" t="s">
        <v>29</v>
      </c>
      <c r="D22" s="12"/>
      <c r="E22" s="12"/>
      <c r="F22" s="12" t="s">
        <v>30</v>
      </c>
      <c r="G22" s="12"/>
    </row>
    <row r="23" spans="1:13" x14ac:dyDescent="0.25">
      <c r="L23" s="5"/>
    </row>
    <row r="24" spans="1:13" x14ac:dyDescent="0.25">
      <c r="L24" s="5"/>
    </row>
  </sheetData>
  <mergeCells count="18">
    <mergeCell ref="C5:L5"/>
    <mergeCell ref="C6:L6"/>
    <mergeCell ref="A8:A10"/>
    <mergeCell ref="B8:B10"/>
    <mergeCell ref="C8:C10"/>
    <mergeCell ref="D8:D10"/>
    <mergeCell ref="E8:G8"/>
    <mergeCell ref="H8:J8"/>
    <mergeCell ref="L8:L10"/>
    <mergeCell ref="A1:M3"/>
    <mergeCell ref="A20:M20"/>
    <mergeCell ref="K8:K10"/>
    <mergeCell ref="E9:E10"/>
    <mergeCell ref="F9:F10"/>
    <mergeCell ref="G9:G10"/>
    <mergeCell ref="H9:H10"/>
    <mergeCell ref="I9:I10"/>
    <mergeCell ref="M8:M10"/>
  </mergeCells>
  <pageMargins left="0.7" right="0.7" top="0.75" bottom="0.75" header="0.3" footer="0.3"/>
  <pageSetup paperSize="9" scale="8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Слободина</dc:creator>
  <cp:lastModifiedBy>Евгения Мацкевич</cp:lastModifiedBy>
  <cp:lastPrinted>2026-03-11T10:02:10Z</cp:lastPrinted>
  <dcterms:created xsi:type="dcterms:W3CDTF">2015-06-05T18:19:34Z</dcterms:created>
  <dcterms:modified xsi:type="dcterms:W3CDTF">2026-03-11T10:03:26Z</dcterms:modified>
</cp:coreProperties>
</file>