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  <externalReference r:id="rId3"/>
  </externalReferences>
  <definedNames>
    <definedName name="Лок1">[1]Титульный!$C$13</definedName>
    <definedName name="Лок11">[1]Титульный!$E$13</definedName>
    <definedName name="Период">[1]Титульный!$C$5</definedName>
    <definedName name="РП">[1]Титульный!$C$10</definedName>
    <definedName name="Сценарий">[1]Титульный!$C$7</definedName>
    <definedName name="ЦС">[1]Титульный!$C$11</definedName>
    <definedName name="ЦФУ">[1]Титульный!$C$3</definedName>
  </definedNames>
  <calcPr calcId="152511"/>
</workbook>
</file>

<file path=xl/calcChain.xml><?xml version="1.0" encoding="utf-8"?>
<calcChain xmlns="http://schemas.openxmlformats.org/spreadsheetml/2006/main">
  <c r="O22" i="1" l="1"/>
  <c r="O5" i="1"/>
  <c r="O4" i="1"/>
  <c r="N5" i="1" l="1"/>
  <c r="K5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G4" i="1" l="1"/>
  <c r="K4" i="1" l="1"/>
  <c r="H4" i="1"/>
  <c r="I4" i="1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N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N22" i="1" l="1"/>
  <c r="K19" i="1"/>
  <c r="N19" i="1" l="1"/>
  <c r="K10" i="1"/>
  <c r="K9" i="1"/>
  <c r="K12" i="1"/>
  <c r="K6" i="1"/>
  <c r="H22" i="1"/>
  <c r="G22" i="1"/>
  <c r="K22" i="1" s="1"/>
  <c r="K21" i="1"/>
  <c r="K20" i="1"/>
  <c r="K18" i="1"/>
  <c r="K17" i="1"/>
  <c r="K16" i="1"/>
  <c r="K15" i="1"/>
  <c r="K14" i="1"/>
  <c r="K13" i="1"/>
  <c r="K11" i="1"/>
  <c r="K8" i="1"/>
  <c r="K7" i="1"/>
  <c r="N12" i="1" l="1"/>
  <c r="N10" i="1"/>
  <c r="N9" i="1"/>
  <c r="N6" i="1"/>
  <c r="N7" i="1"/>
  <c r="N8" i="1"/>
  <c r="N11" i="1"/>
  <c r="N13" i="1"/>
  <c r="N14" i="1"/>
  <c r="N15" i="1"/>
  <c r="N16" i="1"/>
  <c r="N17" i="1"/>
  <c r="N18" i="1"/>
  <c r="N20" i="1"/>
  <c r="N21" i="1"/>
</calcChain>
</file>

<file path=xl/sharedStrings.xml><?xml version="1.0" encoding="utf-8"?>
<sst xmlns="http://schemas.openxmlformats.org/spreadsheetml/2006/main" count="21" uniqueCount="20">
  <si>
    <t>Наименование услуги</t>
  </si>
  <si>
    <t>Цена предложенная участником №1</t>
  </si>
  <si>
    <t>Цена предложенная участником №2</t>
  </si>
  <si>
    <t>Цена предложенная участником №3</t>
  </si>
  <si>
    <t>Средняя цена (руб.)</t>
  </si>
  <si>
    <t>Средне квадратичное отклонение, руб.</t>
  </si>
  <si>
    <t>Коэффициент вариации, %</t>
  </si>
  <si>
    <t>Индекс роста цен</t>
  </si>
  <si>
    <t>Средняя цена с учетом индекса потребительских цен</t>
  </si>
  <si>
    <t>Кол-во в закупке</t>
  </si>
  <si>
    <t xml:space="preserve">Кратность проведения работ,оказания услуг </t>
  </si>
  <si>
    <t>Общая стоимость ТРУ (руб.)</t>
  </si>
  <si>
    <t>Расчет начальной (максимальной) цены контракта</t>
  </si>
  <si>
    <t>п/п</t>
  </si>
  <si>
    <t xml:space="preserve">Обслуживание системы автоматизации индивидуального 
теплового пункта 
</t>
  </si>
  <si>
    <t>месяц</t>
  </si>
  <si>
    <t xml:space="preserve">Обслуживание системы автоматизации индивидуального 
теплового пункта (март-май, сентябрь-декабрь 2026 года)
</t>
  </si>
  <si>
    <t>Ед.измер</t>
  </si>
  <si>
    <t xml:space="preserve">Обслуживание системы автоматизации индивидуального 
теплового пункта (июнь-август  2026 года)
</t>
  </si>
  <si>
    <t>Цена в ЭМ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</si>
</sst>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/>
      <top/>
      <bottom style="thin">
        <color indexed="63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34">
    <xf numFmtId="0" fontId="0" fillId="0" borderId="0" xfId="0"/>
    <xf numFmtId="0" fontId="3" fillId="0" borderId="0" xfId="2" applyFont="1" applyAlignment="1">
      <alignment horizontal="left"/>
    </xf>
    <xf numFmtId="0" fontId="6" fillId="0" borderId="0" xfId="2" applyFont="1"/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164" fontId="8" fillId="0" borderId="6" xfId="1" applyFont="1" applyBorder="1" applyAlignment="1">
      <alignment horizontal="right"/>
    </xf>
    <xf numFmtId="0" fontId="5" fillId="0" borderId="0" xfId="2" applyFont="1" applyAlignment="1">
      <alignment horizontal="left"/>
    </xf>
    <xf numFmtId="0" fontId="11" fillId="0" borderId="0" xfId="0" applyFont="1" applyFill="1"/>
    <xf numFmtId="164" fontId="8" fillId="0" borderId="5" xfId="1" applyFont="1" applyFill="1" applyBorder="1" applyAlignment="1" applyProtection="1">
      <alignment horizontal="center" wrapText="1"/>
      <protection locked="0"/>
    </xf>
    <xf numFmtId="164" fontId="10" fillId="0" borderId="5" xfId="1" applyFont="1" applyFill="1" applyBorder="1" applyAlignment="1" applyProtection="1">
      <alignment horizontal="left" wrapText="1"/>
      <protection locked="0"/>
    </xf>
    <xf numFmtId="164" fontId="8" fillId="0" borderId="6" xfId="1" applyFont="1" applyFill="1" applyBorder="1" applyAlignment="1" applyProtection="1">
      <alignment horizontal="right"/>
      <protection locked="0"/>
    </xf>
    <xf numFmtId="0" fontId="8" fillId="0" borderId="4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 wrapText="1"/>
    </xf>
    <xf numFmtId="164" fontId="8" fillId="0" borderId="10" xfId="1" applyFont="1" applyFill="1" applyBorder="1" applyAlignment="1" applyProtection="1">
      <alignment horizontal="center" wrapText="1"/>
      <protection locked="0"/>
    </xf>
    <xf numFmtId="164" fontId="8" fillId="0" borderId="11" xfId="1" applyFont="1" applyFill="1" applyBorder="1" applyAlignment="1" applyProtection="1">
      <alignment horizontal="center" wrapText="1"/>
      <protection locked="0"/>
    </xf>
    <xf numFmtId="164" fontId="8" fillId="0" borderId="12" xfId="1" applyFont="1" applyFill="1" applyBorder="1" applyAlignment="1" applyProtection="1">
      <alignment horizontal="center" wrapText="1"/>
      <protection locked="0"/>
    </xf>
    <xf numFmtId="164" fontId="10" fillId="0" borderId="13" xfId="1" applyFont="1" applyFill="1" applyBorder="1" applyAlignment="1" applyProtection="1">
      <alignment horizontal="left" wrapText="1"/>
      <protection locked="0"/>
    </xf>
    <xf numFmtId="0" fontId="7" fillId="0" borderId="5" xfId="2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10" fillId="0" borderId="13" xfId="1" applyFont="1" applyFill="1" applyBorder="1" applyAlignment="1" applyProtection="1">
      <alignment horizontal="center" vertical="center" wrapText="1"/>
      <protection locked="0"/>
    </xf>
    <xf numFmtId="164" fontId="10" fillId="0" borderId="5" xfId="1" applyFont="1" applyFill="1" applyBorder="1" applyAlignment="1" applyProtection="1">
      <alignment horizontal="center" vertical="center" wrapText="1"/>
      <protection locked="0"/>
    </xf>
    <xf numFmtId="164" fontId="8" fillId="0" borderId="6" xfId="1" applyFont="1" applyBorder="1" applyAlignment="1">
      <alignment horizontal="center" vertical="center"/>
    </xf>
    <xf numFmtId="164" fontId="8" fillId="0" borderId="6" xfId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7" fillId="0" borderId="14" xfId="2" applyFont="1" applyBorder="1" applyAlignment="1">
      <alignment horizontal="center" vertical="center" wrapText="1"/>
    </xf>
    <xf numFmtId="164" fontId="8" fillId="0" borderId="15" xfId="1" applyFont="1" applyBorder="1" applyAlignment="1">
      <alignment horizontal="center" vertical="center"/>
    </xf>
    <xf numFmtId="164" fontId="8" fillId="0" borderId="15" xfId="1" applyFont="1" applyBorder="1" applyAlignment="1">
      <alignment horizontal="right"/>
    </xf>
    <xf numFmtId="0" fontId="0" fillId="2" borderId="5" xfId="0" applyFill="1" applyBorder="1"/>
  </cellXfs>
  <cellStyles count="4">
    <cellStyle name="Обычный" xfId="0" builtinId="0"/>
    <cellStyle name="Обычный 2" xfId="3"/>
    <cellStyle name="Обычный_Лист1" xfId="2"/>
    <cellStyle name="Финансовый" xfId="1" builtinId="3"/>
  </cellStyles>
  <dxfs count="2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esktop/&#1055;&#1060;&#1061;&#1044;%20&#1062;&#1041;%20(&#1074;&#1089;&#1077;)/&#1055;&#1060;&#1061;&#1044;%202020/&#1041;&#1070;&#1044;&#1046;&#1045;&#1058;%202020%20&#1075;&#1086;&#1076;/&#1054;&#1041;&#1054;&#1057;&#1053;&#1054;&#1042;&#1040;&#1053;&#1048;&#1071;%20&#1085;&#1072;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esktop/&#1041;&#1070;&#1044;&#1046;&#1045;&#1058;%202020%20&#1075;&#1086;&#1076;/&#1054;&#1041;&#1054;&#1057;&#1053;&#1054;&#1042;&#1040;&#1053;&#1048;&#1071;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Служебный"/>
      <sheetName val="Расчет"/>
      <sheetName val="ПФХД"/>
      <sheetName val="Свод ПФХД"/>
      <sheetName val="221-связь ПЭО"/>
      <sheetName val="221-связь инд"/>
      <sheetName val="221-1"/>
      <sheetName val="221-2"/>
      <sheetName val="221-3"/>
      <sheetName val="221-4"/>
      <sheetName val="221-5"/>
      <sheetName val="222 - разъезды ПЭО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5 - обсл. инж. сетей"/>
      <sheetName val="225 - обсл прачечного оборуд"/>
      <sheetName val="225 - холод"/>
      <sheetName val="225 - водонагреватели"/>
      <sheetName val="225 - бытовые отходы"/>
      <sheetName val="225 крупногаб"/>
      <sheetName val="225 - Дератизация"/>
      <sheetName val="225 -Электроизмерения"/>
      <sheetName val="225 - часы"/>
      <sheetName val="225 -огнетушители"/>
      <sheetName val="225 -вентиляция"/>
      <sheetName val="225 - Камерное"/>
      <sheetName val="225 - Стрелец"/>
      <sheetName val="225 - КСОБ"/>
      <sheetName val="225 -АРМ"/>
      <sheetName val="225 - Санитария"/>
      <sheetName val="225 сан 1"/>
      <sheetName val="225 сан 2"/>
      <sheetName val="225 сан 3"/>
      <sheetName val="225 - УУТЭ"/>
      <sheetName val="225 - инд"/>
      <sheetName val="225-заправка картриджей"/>
      <sheetName val="226-экология"/>
      <sheetName val="226-1"/>
      <sheetName val="226-2"/>
      <sheetName val="225 - Водомерные узлы"/>
      <sheetName val="225 - противопож.водопровод"/>
      <sheetName val="226 - Тревож.сигн"/>
      <sheetName val="226 - охрана"/>
      <sheetName val="226 - утил. ламп"/>
      <sheetName val="226-обучение"/>
      <sheetName val="226-техотчет"/>
      <sheetName val="226-антивирус"/>
      <sheetName val="226-медосмотр"/>
      <sheetName val="228 - Стрелец"/>
      <sheetName val="224,227,228-инд"/>
      <sheetName val="310-340 инд"/>
      <sheetName val="345-СИЗ"/>
      <sheetName val="346-хозы"/>
      <sheetName val="346-светильники"/>
      <sheetName val="344-стройка"/>
      <sheetName val="346-песок, грунт"/>
      <sheetName val="310-оборудование"/>
      <sheetName val="345-мягкий"/>
      <sheetName val="310-мебель"/>
      <sheetName val="346-посуда"/>
      <sheetName val="346-картриджи"/>
      <sheetName val="346-канцтовары"/>
      <sheetName val="291 (налоги)"/>
      <sheetName val="мамочки"/>
    </sheetNames>
    <sheetDataSet>
      <sheetData sheetId="0">
        <row r="3">
          <cell r="C3" t="str">
            <v>ГБДОУ детский сад № 55 Калининского района Санкт-Петербурга</v>
          </cell>
        </row>
        <row r="5">
          <cell r="C5" t="str">
            <v>2020 г.</v>
          </cell>
        </row>
        <row r="7">
          <cell r="C7" t="str">
            <v>Бюджет под первоначальные потребности</v>
          </cell>
        </row>
        <row r="10">
          <cell r="C10" t="str">
            <v>0702</v>
          </cell>
        </row>
        <row r="11">
          <cell r="C11" t="str">
            <v>0220020030</v>
          </cell>
        </row>
        <row r="13">
          <cell r="C13" t="str">
            <v>195276,Санкт-Петербург, ул. Демьяна Бедного, д. 22, корп.4, литер А</v>
          </cell>
          <cell r="E13" t="str">
            <v>000000224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ужебный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zoomScaleNormal="100" workbookViewId="0">
      <selection activeCell="O3" sqref="O3"/>
    </sheetView>
  </sheetViews>
  <sheetFormatPr defaultRowHeight="15" x14ac:dyDescent="0.25"/>
  <cols>
    <col min="2" max="2" width="54.85546875" customWidth="1"/>
    <col min="3" max="3" width="9.140625" customWidth="1"/>
    <col min="4" max="4" width="9.5703125" bestFit="1" customWidth="1"/>
    <col min="5" max="5" width="10.140625" customWidth="1"/>
    <col min="6" max="6" width="10.42578125" customWidth="1"/>
    <col min="7" max="7" width="11.7109375" customWidth="1"/>
    <col min="8" max="8" width="10.5703125" customWidth="1"/>
    <col min="11" max="11" width="10.42578125" customWidth="1"/>
    <col min="12" max="12" width="10" bestFit="1" customWidth="1"/>
    <col min="14" max="14" width="13.5703125" customWidth="1"/>
    <col min="15" max="15" width="23.42578125" customWidth="1"/>
  </cols>
  <sheetData>
    <row r="1" spans="1:15" ht="18.75" x14ac:dyDescent="0.3">
      <c r="A1" s="1"/>
      <c r="B1" s="29" t="s">
        <v>12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9.25" customHeight="1" thickBot="1" x14ac:dyDescent="0.3">
      <c r="A2" s="2"/>
      <c r="B2" s="26" t="s">
        <v>14</v>
      </c>
      <c r="C2" s="27"/>
      <c r="D2" s="28"/>
      <c r="E2" s="28"/>
      <c r="F2" s="28"/>
      <c r="G2" s="28"/>
      <c r="H2" s="28"/>
      <c r="I2" s="28"/>
      <c r="J2" s="28"/>
      <c r="K2" s="28"/>
      <c r="L2" s="28"/>
      <c r="M2" s="28"/>
      <c r="N2" s="7"/>
    </row>
    <row r="3" spans="1:15" ht="63.75" thickBot="1" x14ac:dyDescent="0.3">
      <c r="A3" s="3" t="s">
        <v>13</v>
      </c>
      <c r="B3" s="14" t="s">
        <v>0</v>
      </c>
      <c r="C3" s="19" t="s">
        <v>17</v>
      </c>
      <c r="D3" s="4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30" t="s">
        <v>11</v>
      </c>
      <c r="O3" s="33" t="s">
        <v>19</v>
      </c>
    </row>
    <row r="4" spans="1:15" ht="79.5" thickBot="1" x14ac:dyDescent="0.3">
      <c r="A4" s="12">
        <v>1</v>
      </c>
      <c r="B4" s="20" t="s">
        <v>16</v>
      </c>
      <c r="C4" s="21" t="s">
        <v>15</v>
      </c>
      <c r="D4" s="22">
        <v>13630</v>
      </c>
      <c r="E4" s="23">
        <v>14000</v>
      </c>
      <c r="F4" s="23">
        <v>15240</v>
      </c>
      <c r="G4" s="24">
        <f t="shared" ref="G4:G21" si="0">IFERROR(AVERAGE(D4:F4),"")</f>
        <v>14290</v>
      </c>
      <c r="H4" s="24">
        <f>STDEV(D4:F4)</f>
        <v>843.26745460737425</v>
      </c>
      <c r="I4" s="24">
        <f>IFERROR(ROUND(100*H4/G4,2),0)</f>
        <v>5.9</v>
      </c>
      <c r="J4" s="25"/>
      <c r="K4" s="24">
        <f>IFERROR(ROUND((G4*IF(J4=0,1,J4)),2),0)</f>
        <v>14290</v>
      </c>
      <c r="L4" s="25">
        <v>7</v>
      </c>
      <c r="M4" s="25">
        <v>1</v>
      </c>
      <c r="N4" s="31">
        <f>IFERROR(IF(I4&gt;32.99,0,ROUND((L4*K4*IF(M4=0,1,M4)),2)),"")</f>
        <v>100030</v>
      </c>
      <c r="O4" s="33">
        <f>D4*L4</f>
        <v>95410</v>
      </c>
    </row>
    <row r="5" spans="1:15" ht="74.25" customHeight="1" thickBot="1" x14ac:dyDescent="0.3">
      <c r="A5" s="12">
        <v>2</v>
      </c>
      <c r="B5" s="20" t="s">
        <v>18</v>
      </c>
      <c r="C5" s="21" t="s">
        <v>15</v>
      </c>
      <c r="D5" s="22">
        <v>1500</v>
      </c>
      <c r="E5" s="23">
        <v>1650</v>
      </c>
      <c r="F5" s="23">
        <v>1750</v>
      </c>
      <c r="G5" s="24">
        <f t="shared" si="0"/>
        <v>1633.3333333333333</v>
      </c>
      <c r="H5" s="24">
        <f t="shared" ref="H5:H21" si="1">STDEV(D5:F5)</f>
        <v>125.83057392117917</v>
      </c>
      <c r="I5" s="24">
        <f t="shared" ref="I5:I22" si="2">IFERROR(ROUND(100*H5/G5,2),0)</f>
        <v>7.7</v>
      </c>
      <c r="J5" s="25"/>
      <c r="K5" s="24">
        <f>IFERROR(ROUND((G5*IF(J5=0,1,J5)),2),0)</f>
        <v>1633.33</v>
      </c>
      <c r="L5" s="25">
        <v>3</v>
      </c>
      <c r="M5" s="25">
        <v>1</v>
      </c>
      <c r="N5" s="31">
        <f>IFERROR(IF(I5&gt;32.99,0,ROUND((L5*K5*IF(M5=0,1,M5)),2)),"")</f>
        <v>4899.99</v>
      </c>
      <c r="O5" s="33">
        <f>D5*L5</f>
        <v>4500</v>
      </c>
    </row>
    <row r="6" spans="1:15" hidden="1" x14ac:dyDescent="0.25">
      <c r="A6" s="12">
        <v>9</v>
      </c>
      <c r="B6" s="15"/>
      <c r="C6" s="9"/>
      <c r="D6" s="18"/>
      <c r="E6" s="10"/>
      <c r="F6" s="10"/>
      <c r="G6" s="6" t="str">
        <f t="shared" si="0"/>
        <v/>
      </c>
      <c r="H6" s="6" t="e">
        <f t="shared" si="1"/>
        <v>#DIV/0!</v>
      </c>
      <c r="I6" s="6">
        <f t="shared" si="2"/>
        <v>0</v>
      </c>
      <c r="J6" s="11"/>
      <c r="K6" s="6">
        <f t="shared" ref="K6" si="3">IFERROR(ROUND((G6*IF(J6=0,1,J6)),2),0)</f>
        <v>0</v>
      </c>
      <c r="L6" s="11"/>
      <c r="M6" s="11">
        <v>1</v>
      </c>
      <c r="N6" s="32">
        <f t="shared" ref="N6" si="4">IFERROR(IF(I6&gt;32.99,0,ROUND((L6*K6*IF(M6=0,1,M6)),2)),"")</f>
        <v>0</v>
      </c>
      <c r="O6" s="33"/>
    </row>
    <row r="7" spans="1:15" hidden="1" x14ac:dyDescent="0.25">
      <c r="A7" s="12">
        <v>10</v>
      </c>
      <c r="B7" s="16"/>
      <c r="C7" s="9"/>
      <c r="D7" s="18"/>
      <c r="E7" s="10"/>
      <c r="F7" s="10"/>
      <c r="G7" s="6" t="str">
        <f t="shared" si="0"/>
        <v/>
      </c>
      <c r="H7" s="6" t="e">
        <f t="shared" si="1"/>
        <v>#DIV/0!</v>
      </c>
      <c r="I7" s="6">
        <f t="shared" si="2"/>
        <v>0</v>
      </c>
      <c r="J7" s="11"/>
      <c r="K7" s="6">
        <f t="shared" ref="K7:K22" si="5">IFERROR(ROUND((G7*IF(J7=0,1,J7)),2),0)</f>
        <v>0</v>
      </c>
      <c r="L7" s="11"/>
      <c r="M7" s="11">
        <v>1</v>
      </c>
      <c r="N7" s="32">
        <f t="shared" ref="N7:N21" si="6">IFERROR(IF(I7&gt;32.99,0,ROUND((L7*K7*IF(M7=0,1,M7)),2)),"")</f>
        <v>0</v>
      </c>
      <c r="O7" s="33"/>
    </row>
    <row r="8" spans="1:15" hidden="1" x14ac:dyDescent="0.25">
      <c r="A8" s="12">
        <v>11</v>
      </c>
      <c r="B8" s="17"/>
      <c r="C8" s="9"/>
      <c r="D8" s="18"/>
      <c r="E8" s="10"/>
      <c r="F8" s="10"/>
      <c r="G8" s="6" t="str">
        <f t="shared" si="0"/>
        <v/>
      </c>
      <c r="H8" s="6" t="e">
        <f t="shared" si="1"/>
        <v>#DIV/0!</v>
      </c>
      <c r="I8" s="6">
        <f t="shared" si="2"/>
        <v>0</v>
      </c>
      <c r="J8" s="11"/>
      <c r="K8" s="6">
        <f t="shared" si="5"/>
        <v>0</v>
      </c>
      <c r="L8" s="11"/>
      <c r="M8" s="11">
        <v>1</v>
      </c>
      <c r="N8" s="32">
        <f t="shared" si="6"/>
        <v>0</v>
      </c>
      <c r="O8" s="33"/>
    </row>
    <row r="9" spans="1:15" hidden="1" x14ac:dyDescent="0.25">
      <c r="A9" s="12">
        <v>12</v>
      </c>
      <c r="B9" s="17"/>
      <c r="C9" s="9"/>
      <c r="D9" s="18"/>
      <c r="E9" s="10"/>
      <c r="F9" s="10"/>
      <c r="G9" s="6" t="str">
        <f t="shared" si="0"/>
        <v/>
      </c>
      <c r="H9" s="6" t="e">
        <f t="shared" si="1"/>
        <v>#DIV/0!</v>
      </c>
      <c r="I9" s="6">
        <f t="shared" si="2"/>
        <v>0</v>
      </c>
      <c r="J9" s="11"/>
      <c r="K9" s="6">
        <f t="shared" ref="K9" si="7">IFERROR(ROUND((G9*IF(J9=0,1,J9)),2),0)</f>
        <v>0</v>
      </c>
      <c r="L9" s="11"/>
      <c r="M9" s="11">
        <v>1</v>
      </c>
      <c r="N9" s="32">
        <f t="shared" ref="N9" si="8">IFERROR(IF(I9&gt;32.99,0,ROUND((L9*K9*IF(M9=0,1,M9)),2)),"")</f>
        <v>0</v>
      </c>
      <c r="O9" s="33"/>
    </row>
    <row r="10" spans="1:15" hidden="1" x14ac:dyDescent="0.25">
      <c r="A10" s="12">
        <v>13</v>
      </c>
      <c r="B10" s="17"/>
      <c r="C10" s="9"/>
      <c r="D10" s="18"/>
      <c r="E10" s="10"/>
      <c r="F10" s="10"/>
      <c r="G10" s="6" t="str">
        <f t="shared" si="0"/>
        <v/>
      </c>
      <c r="H10" s="6" t="e">
        <f t="shared" si="1"/>
        <v>#DIV/0!</v>
      </c>
      <c r="I10" s="6">
        <f t="shared" si="2"/>
        <v>0</v>
      </c>
      <c r="J10" s="11"/>
      <c r="K10" s="6">
        <f t="shared" ref="K10" si="9">IFERROR(ROUND((G10*IF(J10=0,1,J10)),2),0)</f>
        <v>0</v>
      </c>
      <c r="L10" s="11"/>
      <c r="M10" s="11">
        <v>1</v>
      </c>
      <c r="N10" s="32">
        <f t="shared" ref="N10" si="10">IFERROR(IF(I10&gt;32.99,0,ROUND((L10*K10*IF(M10=0,1,M10)),2)),"")</f>
        <v>0</v>
      </c>
      <c r="O10" s="33"/>
    </row>
    <row r="11" spans="1:15" hidden="1" x14ac:dyDescent="0.25">
      <c r="A11" s="12">
        <v>14</v>
      </c>
      <c r="B11" s="17"/>
      <c r="C11" s="9"/>
      <c r="D11" s="18"/>
      <c r="E11" s="10"/>
      <c r="F11" s="10"/>
      <c r="G11" s="6" t="str">
        <f t="shared" si="0"/>
        <v/>
      </c>
      <c r="H11" s="6" t="e">
        <f t="shared" si="1"/>
        <v>#DIV/0!</v>
      </c>
      <c r="I11" s="6">
        <f t="shared" si="2"/>
        <v>0</v>
      </c>
      <c r="J11" s="11"/>
      <c r="K11" s="6">
        <f t="shared" si="5"/>
        <v>0</v>
      </c>
      <c r="L11" s="11"/>
      <c r="M11" s="11">
        <v>1</v>
      </c>
      <c r="N11" s="32">
        <f t="shared" si="6"/>
        <v>0</v>
      </c>
      <c r="O11" s="33"/>
    </row>
    <row r="12" spans="1:15" hidden="1" x14ac:dyDescent="0.25">
      <c r="A12" s="12">
        <v>15</v>
      </c>
      <c r="B12" s="17"/>
      <c r="C12" s="9"/>
      <c r="D12" s="18"/>
      <c r="E12" s="10"/>
      <c r="F12" s="10"/>
      <c r="G12" s="6" t="str">
        <f t="shared" si="0"/>
        <v/>
      </c>
      <c r="H12" s="6" t="e">
        <f t="shared" si="1"/>
        <v>#DIV/0!</v>
      </c>
      <c r="I12" s="6">
        <f t="shared" si="2"/>
        <v>0</v>
      </c>
      <c r="J12" s="11"/>
      <c r="K12" s="6">
        <f t="shared" ref="K12" si="11">IFERROR(ROUND((G12*IF(J12=0,1,J12)),2),0)</f>
        <v>0</v>
      </c>
      <c r="L12" s="11"/>
      <c r="M12" s="11">
        <v>1</v>
      </c>
      <c r="N12" s="32">
        <f t="shared" ref="N12" si="12">IFERROR(IF(I12&gt;32.99,0,ROUND((L12*K12*IF(M12=0,1,M12)),2)),"")</f>
        <v>0</v>
      </c>
      <c r="O12" s="33"/>
    </row>
    <row r="13" spans="1:15" hidden="1" x14ac:dyDescent="0.25">
      <c r="A13" s="12">
        <v>16</v>
      </c>
      <c r="B13" s="17"/>
      <c r="C13" s="9"/>
      <c r="D13" s="18"/>
      <c r="E13" s="10"/>
      <c r="F13" s="10"/>
      <c r="G13" s="6" t="str">
        <f t="shared" si="0"/>
        <v/>
      </c>
      <c r="H13" s="6" t="e">
        <f t="shared" si="1"/>
        <v>#DIV/0!</v>
      </c>
      <c r="I13" s="6">
        <f t="shared" si="2"/>
        <v>0</v>
      </c>
      <c r="J13" s="11"/>
      <c r="K13" s="6">
        <f t="shared" si="5"/>
        <v>0</v>
      </c>
      <c r="L13" s="11"/>
      <c r="M13" s="11">
        <v>1</v>
      </c>
      <c r="N13" s="32">
        <f t="shared" si="6"/>
        <v>0</v>
      </c>
      <c r="O13" s="33"/>
    </row>
    <row r="14" spans="1:15" hidden="1" x14ac:dyDescent="0.25">
      <c r="A14" s="12">
        <v>17</v>
      </c>
      <c r="B14" s="17"/>
      <c r="C14" s="9"/>
      <c r="D14" s="18"/>
      <c r="E14" s="10"/>
      <c r="F14" s="10"/>
      <c r="G14" s="6" t="str">
        <f t="shared" si="0"/>
        <v/>
      </c>
      <c r="H14" s="6" t="e">
        <f t="shared" si="1"/>
        <v>#DIV/0!</v>
      </c>
      <c r="I14" s="6">
        <f t="shared" si="2"/>
        <v>0</v>
      </c>
      <c r="J14" s="11"/>
      <c r="K14" s="6">
        <f t="shared" si="5"/>
        <v>0</v>
      </c>
      <c r="L14" s="11"/>
      <c r="M14" s="11">
        <v>1</v>
      </c>
      <c r="N14" s="32">
        <f t="shared" si="6"/>
        <v>0</v>
      </c>
      <c r="O14" s="33"/>
    </row>
    <row r="15" spans="1:15" hidden="1" x14ac:dyDescent="0.25">
      <c r="A15" s="12">
        <v>18</v>
      </c>
      <c r="B15" s="17"/>
      <c r="C15" s="9"/>
      <c r="D15" s="18"/>
      <c r="E15" s="10"/>
      <c r="F15" s="10"/>
      <c r="G15" s="6" t="str">
        <f t="shared" si="0"/>
        <v/>
      </c>
      <c r="H15" s="6" t="e">
        <f t="shared" si="1"/>
        <v>#DIV/0!</v>
      </c>
      <c r="I15" s="6">
        <f t="shared" si="2"/>
        <v>0</v>
      </c>
      <c r="J15" s="11"/>
      <c r="K15" s="6">
        <f t="shared" si="5"/>
        <v>0</v>
      </c>
      <c r="L15" s="11"/>
      <c r="M15" s="11">
        <v>1</v>
      </c>
      <c r="N15" s="32">
        <f t="shared" si="6"/>
        <v>0</v>
      </c>
      <c r="O15" s="33"/>
    </row>
    <row r="16" spans="1:15" hidden="1" x14ac:dyDescent="0.25">
      <c r="A16" s="12">
        <v>19</v>
      </c>
      <c r="B16" s="17"/>
      <c r="C16" s="9"/>
      <c r="D16" s="18"/>
      <c r="E16" s="10"/>
      <c r="F16" s="10"/>
      <c r="G16" s="6" t="str">
        <f t="shared" si="0"/>
        <v/>
      </c>
      <c r="H16" s="6" t="e">
        <f t="shared" si="1"/>
        <v>#DIV/0!</v>
      </c>
      <c r="I16" s="6">
        <f t="shared" si="2"/>
        <v>0</v>
      </c>
      <c r="J16" s="11"/>
      <c r="K16" s="6">
        <f t="shared" si="5"/>
        <v>0</v>
      </c>
      <c r="L16" s="11"/>
      <c r="M16" s="11">
        <v>1</v>
      </c>
      <c r="N16" s="32">
        <f t="shared" si="6"/>
        <v>0</v>
      </c>
      <c r="O16" s="33"/>
    </row>
    <row r="17" spans="1:15" hidden="1" x14ac:dyDescent="0.25">
      <c r="A17" s="12">
        <v>25</v>
      </c>
      <c r="B17" s="17"/>
      <c r="C17" s="9"/>
      <c r="D17" s="18"/>
      <c r="E17" s="10"/>
      <c r="F17" s="10"/>
      <c r="G17" s="6" t="str">
        <f t="shared" si="0"/>
        <v/>
      </c>
      <c r="H17" s="6" t="e">
        <f t="shared" si="1"/>
        <v>#DIV/0!</v>
      </c>
      <c r="I17" s="6">
        <f t="shared" si="2"/>
        <v>0</v>
      </c>
      <c r="J17" s="11"/>
      <c r="K17" s="6">
        <f t="shared" si="5"/>
        <v>0</v>
      </c>
      <c r="L17" s="11"/>
      <c r="M17" s="11">
        <v>1</v>
      </c>
      <c r="N17" s="32">
        <f t="shared" si="6"/>
        <v>0</v>
      </c>
      <c r="O17" s="33"/>
    </row>
    <row r="18" spans="1:15" hidden="1" x14ac:dyDescent="0.25">
      <c r="A18" s="12">
        <v>20</v>
      </c>
      <c r="B18" s="17"/>
      <c r="C18" s="9"/>
      <c r="D18" s="18"/>
      <c r="E18" s="10"/>
      <c r="F18" s="10"/>
      <c r="G18" s="6" t="str">
        <f t="shared" si="0"/>
        <v/>
      </c>
      <c r="H18" s="6" t="e">
        <f t="shared" si="1"/>
        <v>#DIV/0!</v>
      </c>
      <c r="I18" s="6">
        <f t="shared" si="2"/>
        <v>0</v>
      </c>
      <c r="J18" s="11"/>
      <c r="K18" s="6">
        <f t="shared" si="5"/>
        <v>0</v>
      </c>
      <c r="L18" s="11"/>
      <c r="M18" s="11">
        <v>1</v>
      </c>
      <c r="N18" s="32">
        <f t="shared" si="6"/>
        <v>0</v>
      </c>
      <c r="O18" s="33"/>
    </row>
    <row r="19" spans="1:15" hidden="1" x14ac:dyDescent="0.25">
      <c r="A19" s="12">
        <v>21</v>
      </c>
      <c r="B19" s="17"/>
      <c r="C19" s="9"/>
      <c r="D19" s="18"/>
      <c r="E19" s="10"/>
      <c r="F19" s="10"/>
      <c r="G19" s="6" t="str">
        <f t="shared" si="0"/>
        <v/>
      </c>
      <c r="H19" s="6" t="e">
        <f t="shared" si="1"/>
        <v>#DIV/0!</v>
      </c>
      <c r="I19" s="6">
        <f t="shared" si="2"/>
        <v>0</v>
      </c>
      <c r="J19" s="11"/>
      <c r="K19" s="6">
        <f t="shared" ref="K19" si="13">IFERROR(ROUND((G19*IF(J19=0,1,J19)),2),0)</f>
        <v>0</v>
      </c>
      <c r="L19" s="11"/>
      <c r="M19" s="11">
        <v>1</v>
      </c>
      <c r="N19" s="32">
        <f t="shared" ref="N19" si="14">IFERROR(IF(I19&gt;32.99,0,ROUND((L19*K19*IF(M19=0,1,M19)),2)),"")</f>
        <v>0</v>
      </c>
      <c r="O19" s="33"/>
    </row>
    <row r="20" spans="1:15" hidden="1" x14ac:dyDescent="0.25">
      <c r="A20" s="12">
        <v>22</v>
      </c>
      <c r="B20" s="17"/>
      <c r="C20" s="9"/>
      <c r="D20" s="18"/>
      <c r="E20" s="10"/>
      <c r="F20" s="10"/>
      <c r="G20" s="6" t="str">
        <f t="shared" si="0"/>
        <v/>
      </c>
      <c r="H20" s="6" t="e">
        <f t="shared" si="1"/>
        <v>#DIV/0!</v>
      </c>
      <c r="I20" s="6">
        <f t="shared" si="2"/>
        <v>0</v>
      </c>
      <c r="J20" s="11"/>
      <c r="K20" s="6">
        <f t="shared" si="5"/>
        <v>0</v>
      </c>
      <c r="L20" s="11"/>
      <c r="M20" s="11">
        <v>1</v>
      </c>
      <c r="N20" s="32">
        <f t="shared" si="6"/>
        <v>0</v>
      </c>
      <c r="O20" s="33"/>
    </row>
    <row r="21" spans="1:15" hidden="1" x14ac:dyDescent="0.25">
      <c r="A21" s="12">
        <v>23</v>
      </c>
      <c r="B21" s="17"/>
      <c r="C21" s="9"/>
      <c r="D21" s="18"/>
      <c r="E21" s="10"/>
      <c r="F21" s="10"/>
      <c r="G21" s="6" t="str">
        <f t="shared" si="0"/>
        <v/>
      </c>
      <c r="H21" s="6" t="e">
        <f t="shared" si="1"/>
        <v>#DIV/0!</v>
      </c>
      <c r="I21" s="6">
        <f t="shared" si="2"/>
        <v>0</v>
      </c>
      <c r="J21" s="11"/>
      <c r="K21" s="6">
        <f t="shared" si="5"/>
        <v>0</v>
      </c>
      <c r="L21" s="11"/>
      <c r="M21" s="11">
        <v>1</v>
      </c>
      <c r="N21" s="32">
        <f t="shared" si="6"/>
        <v>0</v>
      </c>
      <c r="O21" s="33"/>
    </row>
    <row r="22" spans="1:15" x14ac:dyDescent="0.25">
      <c r="A22" s="13">
        <v>24</v>
      </c>
      <c r="B22" s="17"/>
      <c r="C22" s="9"/>
      <c r="D22" s="18"/>
      <c r="E22" s="10"/>
      <c r="F22" s="10"/>
      <c r="G22" s="6" t="str">
        <f t="shared" ref="G22" si="15">IFERROR(AVERAGE(D22:F22),"")</f>
        <v/>
      </c>
      <c r="H22" s="6">
        <f>IFERROR(STDEVA(D22:F22),0)</f>
        <v>0</v>
      </c>
      <c r="I22" s="6">
        <f t="shared" si="2"/>
        <v>0</v>
      </c>
      <c r="J22" s="11"/>
      <c r="K22" s="6">
        <f t="shared" si="5"/>
        <v>0</v>
      </c>
      <c r="L22" s="11"/>
      <c r="M22" s="11"/>
      <c r="N22" s="32">
        <f>SUM(N4:N4)</f>
        <v>100030</v>
      </c>
      <c r="O22" s="33">
        <f>SUM(O4:O21)</f>
        <v>99910</v>
      </c>
    </row>
    <row r="23" spans="1:15" x14ac:dyDescent="0.25">
      <c r="B23" s="8"/>
      <c r="C23" s="8"/>
    </row>
    <row r="24" spans="1:15" x14ac:dyDescent="0.25">
      <c r="B24" s="8"/>
      <c r="C24" s="8"/>
    </row>
    <row r="25" spans="1:15" x14ac:dyDescent="0.25">
      <c r="B25" s="8"/>
      <c r="C25" s="8"/>
    </row>
    <row r="26" spans="1:15" x14ac:dyDescent="0.25">
      <c r="B26" s="8"/>
      <c r="C26" s="8"/>
    </row>
    <row r="27" spans="1:15" x14ac:dyDescent="0.25">
      <c r="B27" s="8"/>
      <c r="C27" s="8"/>
    </row>
  </sheetData>
  <mergeCells count="2">
    <mergeCell ref="B2:M2"/>
    <mergeCell ref="B1:N1"/>
  </mergeCells>
  <pageMargins left="0.7" right="0.7" top="0.75" bottom="0.75" header="0.3" footer="0.3"/>
  <pageSetup paperSize="9" scale="73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0FD2FAA7-6672-48B5-A76E-C1BFAD9BB877}">
            <xm:f>$J20:$J177&gt;'\\cbserver\договор$\Users\1\Desktop\ПФХД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N20:N21 M22:N22 B22:H22 J20:K22</xm:sqref>
        </x14:conditionalFormatting>
        <x14:conditionalFormatting xmlns:xm="http://schemas.microsoft.com/office/excel/2006/main">
          <x14:cfRule type="expression" priority="86" id="{0FD2FAA7-6672-48B5-A76E-C1BFAD9BB877}">
            <xm:f>$J5:$J155&gt;'\\cbserver\договор$\Users\1\Desktop\ПФХД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N11:N12 J19:K19 J11:K11 J5</xm:sqref>
        </x14:conditionalFormatting>
        <x14:conditionalFormatting xmlns:xm="http://schemas.microsoft.com/office/excel/2006/main">
          <x14:cfRule type="expression" priority="90" id="{100F843F-0E11-41EA-86D0-A8BDC7600B03}">
            <xm:f>$J11:$J161&gt;'\\cbserver\договор$\Users\1\Desktop\БЮДЖЕТ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B11:C11</xm:sqref>
        </x14:conditionalFormatting>
        <x14:conditionalFormatting xmlns:xm="http://schemas.microsoft.com/office/excel/2006/main">
          <x14:cfRule type="expression" priority="92" id="{CBF6D5F1-C8CE-4EBC-98F2-889F5B029640}">
            <xm:f>$J11:$J161&gt;'\\cbserver\договор$\Users\1\Desktop\БЮДЖЕТ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expression" priority="94" id="{4BCE3FDE-6C3D-4493-A4CB-6F11768FCC0F}">
            <xm:f>$J11:$J161&gt;'\\cbserver\договор$\Users\1\Desktop\БЮДЖЕТ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D11:F11</xm:sqref>
        </x14:conditionalFormatting>
        <x14:conditionalFormatting xmlns:xm="http://schemas.microsoft.com/office/excel/2006/main">
          <x14:cfRule type="expression" priority="18" id="{ACA86296-BC07-4FAA-9313-506E532D3E94}">
            <xm:f>$J12:$J162&gt;'\\cbserver\договор$\Users\1\Desktop\БЮДЖЕТ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B12:C12</xm:sqref>
        </x14:conditionalFormatting>
        <x14:conditionalFormatting xmlns:xm="http://schemas.microsoft.com/office/excel/2006/main">
          <x14:cfRule type="expression" priority="19" id="{CB509E94-A484-413B-A7B8-01DFAA1F47B8}">
            <xm:f>$J12:$J162&gt;'\\cbserver\договор$\Users\1\Desktop\БЮДЖЕТ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L12</xm:sqref>
        </x14:conditionalFormatting>
        <x14:conditionalFormatting xmlns:xm="http://schemas.microsoft.com/office/excel/2006/main">
          <x14:cfRule type="expression" priority="20" id="{A10E493F-6E22-4356-9774-A603F06BA6B6}">
            <xm:f>$J12:$J162&gt;'\\cbserver\договор$\Users\1\Desktop\БЮДЖЕТ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D12:F12</xm:sqref>
        </x14:conditionalFormatting>
        <x14:conditionalFormatting xmlns:xm="http://schemas.microsoft.com/office/excel/2006/main">
          <x14:cfRule type="expression" priority="3" id="{21DFB615-05BC-46FC-95B5-748EB345E858}">
            <xm:f>$J19:$J169&gt;'\\cbserver\договор$\Users\1\Desktop\ПФХД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N19</xm:sqref>
        </x14:conditionalFormatting>
        <x14:conditionalFormatting xmlns:xm="http://schemas.microsoft.com/office/excel/2006/main">
          <x14:cfRule type="expression" priority="4" id="{0FDA8A3F-FFCD-4600-8046-1EF67855A88A}">
            <xm:f>$J19:$J169&gt;'\\cbserver\договор$\Users\1\Desktop\БЮДЖЕТ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B19:F19</xm:sqref>
        </x14:conditionalFormatting>
        <x14:conditionalFormatting xmlns:xm="http://schemas.microsoft.com/office/excel/2006/main">
          <x14:cfRule type="expression" priority="5" id="{16E30C59-0D58-4A77-8039-932997F5B4FA}">
            <xm:f>$J19:$J169&gt;'\\cbserver\договор$\Users\1\Desktop\БЮДЖЕТ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L19</xm:sqref>
        </x14:conditionalFormatting>
        <x14:conditionalFormatting xmlns:xm="http://schemas.microsoft.com/office/excel/2006/main">
          <x14:cfRule type="expression" priority="143" id="{B1C513E7-26F3-4AD3-8C8B-666916E3A9DC}">
            <xm:f>$J6:$J155&gt;'\\cbserver\договор$\Users\1\Desktop\ПФХД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N13:N18 N6 J6:K6 J13:K18</xm:sqref>
        </x14:conditionalFormatting>
        <x14:conditionalFormatting xmlns:xm="http://schemas.microsoft.com/office/excel/2006/main">
          <x14:cfRule type="expression" priority="147" id="{9597C44E-402C-4BED-8F3E-4DFAEE30DDDA}">
            <xm:f>$J6:$J155&gt;'\\cbserver\договор$\Users\1\Desktop\БЮДЖЕТ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L6 L13:L18 B13:F18 B6:F6</xm:sqref>
        </x14:conditionalFormatting>
        <x14:conditionalFormatting xmlns:xm="http://schemas.microsoft.com/office/excel/2006/main">
          <x14:cfRule type="expression" priority="166" id="{9597C44E-402C-4BED-8F3E-4DFAEE30DDDA}">
            <xm:f>$J5:$J155&gt;'\\cbserver\договор$\Users\1\Desktop\БЮДЖЕТ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D5:F5</xm:sqref>
        </x14:conditionalFormatting>
        <x14:conditionalFormatting xmlns:xm="http://schemas.microsoft.com/office/excel/2006/main">
          <x14:cfRule type="expression" priority="194" id="{0FD2FAA7-6672-48B5-A76E-C1BFAD9BB877}">
            <xm:f>$J4:$J148&gt;'\\cbserver\договор$\Users\1\Desktop\ПФХД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G4:K4 I5:I22 K5 N4:N5</xm:sqref>
        </x14:conditionalFormatting>
        <x14:conditionalFormatting xmlns:xm="http://schemas.microsoft.com/office/excel/2006/main">
          <x14:cfRule type="expression" priority="196" id="{100F843F-0E11-41EA-86D0-A8BDC7600B03}">
            <xm:f>$J4:$J148&gt;'\\cbserver\договор$\Users\1\Desktop\БЮДЖЕТ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L4:M4 D4:F4 L5</xm:sqref>
        </x14:conditionalFormatting>
        <x14:conditionalFormatting xmlns:xm="http://schemas.microsoft.com/office/excel/2006/main">
          <x14:cfRule type="expression" priority="207" id="{18EC9287-3E07-49B0-A040-D10C000B032E}">
            <xm:f>$J12:$J162&gt;'\\cbserver\договор$\Users\1\Desktop\ПФХД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J12:K12</xm:sqref>
        </x14:conditionalFormatting>
        <x14:conditionalFormatting xmlns:xm="http://schemas.microsoft.com/office/excel/2006/main">
          <x14:cfRule type="expression" priority="212" id="{100F843F-0E11-41EA-86D0-A8BDC7600B03}">
            <xm:f>$J20:$J177&gt;'\\cbserver\договор$\Users\1\Desktop\БЮДЖЕТ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B20:C21</xm:sqref>
        </x14:conditionalFormatting>
        <x14:conditionalFormatting xmlns:xm="http://schemas.microsoft.com/office/excel/2006/main">
          <x14:cfRule type="expression" priority="213" id="{CBF6D5F1-C8CE-4EBC-98F2-889F5B029640}">
            <xm:f>$J20:$J177&gt;'\\cbserver\договор$\Users\1\Desktop\БЮДЖЕТ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L20:L22</xm:sqref>
        </x14:conditionalFormatting>
        <x14:conditionalFormatting xmlns:xm="http://schemas.microsoft.com/office/excel/2006/main">
          <x14:cfRule type="expression" priority="214" id="{4BCE3FDE-6C3D-4493-A4CB-6F11768FCC0F}">
            <xm:f>$J20:$J177&gt;'\\cbserver\договор$\Users\1\Desktop\БЮДЖЕТ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D20:F21</xm:sqref>
        </x14:conditionalFormatting>
        <x14:conditionalFormatting xmlns:xm="http://schemas.microsoft.com/office/excel/2006/main">
          <x14:cfRule type="expression" priority="228" id="{9D306E32-BF11-4D44-ACE8-33C23FB73A96}">
            <xm:f>$J7:$J159&gt;'\\cbserver\договор$\Users\1\Desktop\ПФХД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N7:N10 J7:K10</xm:sqref>
        </x14:conditionalFormatting>
        <x14:conditionalFormatting xmlns:xm="http://schemas.microsoft.com/office/excel/2006/main">
          <x14:cfRule type="expression" priority="231" id="{D91D79DF-2CD2-4AA4-9A57-D2D73D39A426}">
            <xm:f>$J7:$J159&gt;'\\cbserver\договор$\Users\1\Desktop\БЮДЖЕТ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B7:C10</xm:sqref>
        </x14:conditionalFormatting>
        <x14:conditionalFormatting xmlns:xm="http://schemas.microsoft.com/office/excel/2006/main">
          <x14:cfRule type="expression" priority="232" id="{D0C30B89-679E-4013-9B95-122123E10075}">
            <xm:f>$J7:$J159&gt;'\\cbserver\договор$\Users\1\Desktop\БЮДЖЕТ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L7:L10</xm:sqref>
        </x14:conditionalFormatting>
        <x14:conditionalFormatting xmlns:xm="http://schemas.microsoft.com/office/excel/2006/main">
          <x14:cfRule type="expression" priority="233" id="{EFF1EFFF-E162-4EF0-9877-AF97A04E5DC7}">
            <xm:f>$J7:$J159&gt;'\\cbserver\договор$\Users\1\Desktop\БЮДЖЕТ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D7:F10</xm:sqref>
        </x14:conditionalFormatting>
        <x14:conditionalFormatting xmlns:xm="http://schemas.microsoft.com/office/excel/2006/main">
          <x14:cfRule type="expression" priority="261" id="{0FD2FAA7-6672-48B5-A76E-C1BFAD9BB877}">
            <xm:f>$J5:$J160&gt;'\\cbserver\договор$\Users\1\Desktop\ПФХД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G5:H21</xm:sqref>
        </x14:conditionalFormatting>
        <x14:conditionalFormatting xmlns:xm="http://schemas.microsoft.com/office/excel/2006/main">
          <x14:cfRule type="expression" priority="265" id="{100F843F-0E11-41EA-86D0-A8BDC7600B03}">
            <xm:f>$J5:$J160&gt;'\\cbserver\договор$\Users\1\Desktop\БЮДЖЕТ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M5:M21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2026-03-10T13:48:58Z</dcterms:modified>
</cp:coreProperties>
</file>