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0" windowWidth="19020" windowHeight="11835" activeTab="1"/>
  </bookViews>
  <sheets>
    <sheet name="НМЦК-п.3.7.1" sheetId="8" r:id="rId1"/>
    <sheet name="Прилож.1 - п.3.7.1" sheetId="9" r:id="rId2"/>
    <sheet name="НМЦК-п.3.7.2" sheetId="18" r:id="rId3"/>
    <sheet name="Прилож.1 п.3.7.2" sheetId="19" r:id="rId4"/>
    <sheet name="НМЦК-п.3.7.3" sheetId="13" r:id="rId5"/>
    <sheet name="Прилож.1 п.3.7.3" sheetId="11" r:id="rId6"/>
    <sheet name="НМЦК-п.3.7.4" sheetId="15" r:id="rId7"/>
    <sheet name="Прилож.1 п.3.7.4" sheetId="17" r:id="rId8"/>
    <sheet name="НМЦ-ремонт" sheetId="10" r:id="rId9"/>
  </sheets>
  <calcPr calcId="124519" fullPrecision="0"/>
</workbook>
</file>

<file path=xl/calcChain.xml><?xml version="1.0" encoding="utf-8"?>
<calcChain xmlns="http://schemas.openxmlformats.org/spreadsheetml/2006/main">
  <c r="O15" i="9"/>
  <c r="H10"/>
  <c r="H11"/>
  <c r="H12"/>
  <c r="H14"/>
  <c r="H15"/>
  <c r="K10"/>
  <c r="N10" s="1"/>
  <c r="L10"/>
  <c r="K11"/>
  <c r="N11" s="1"/>
  <c r="L11"/>
  <c r="K12"/>
  <c r="N12" s="1"/>
  <c r="L12"/>
  <c r="K14"/>
  <c r="N14" s="1"/>
  <c r="L14"/>
  <c r="K15"/>
  <c r="N15" s="1"/>
  <c r="L15"/>
  <c r="H16"/>
  <c r="K16"/>
  <c r="O16" s="1"/>
  <c r="L16"/>
  <c r="I14" i="17"/>
  <c r="I16"/>
  <c r="J13"/>
  <c r="J14"/>
  <c r="K14"/>
  <c r="J15"/>
  <c r="J16"/>
  <c r="K16"/>
  <c r="F11"/>
  <c r="L11"/>
  <c r="I11"/>
  <c r="J11"/>
  <c r="K11"/>
  <c r="F12"/>
  <c r="L12"/>
  <c r="I12"/>
  <c r="J12"/>
  <c r="K12"/>
  <c r="F13"/>
  <c r="L13"/>
  <c r="I13"/>
  <c r="K13"/>
  <c r="F14"/>
  <c r="L14"/>
  <c r="F15"/>
  <c r="I15"/>
  <c r="K15"/>
  <c r="L15"/>
  <c r="F16"/>
  <c r="L16"/>
  <c r="J14" i="19"/>
  <c r="K14"/>
  <c r="I14"/>
  <c r="F14"/>
  <c r="L14"/>
  <c r="J13"/>
  <c r="K13"/>
  <c r="I13"/>
  <c r="F13"/>
  <c r="L13"/>
  <c r="J12"/>
  <c r="I12"/>
  <c r="K12"/>
  <c r="F12"/>
  <c r="L12"/>
  <c r="J11"/>
  <c r="K11"/>
  <c r="I11"/>
  <c r="F11"/>
  <c r="L11"/>
  <c r="J10"/>
  <c r="K10"/>
  <c r="I10"/>
  <c r="F10"/>
  <c r="L10"/>
  <c r="J9"/>
  <c r="K9"/>
  <c r="I9"/>
  <c r="F9"/>
  <c r="L9"/>
  <c r="J8"/>
  <c r="I8"/>
  <c r="K8"/>
  <c r="F8"/>
  <c r="L8"/>
  <c r="L16"/>
  <c r="J10" i="17"/>
  <c r="K10"/>
  <c r="I10"/>
  <c r="F10"/>
  <c r="L10"/>
  <c r="L18"/>
  <c r="J11" i="11"/>
  <c r="K11"/>
  <c r="J12"/>
  <c r="K12"/>
  <c r="J13"/>
  <c r="J14"/>
  <c r="K14"/>
  <c r="J15"/>
  <c r="K15"/>
  <c r="J16"/>
  <c r="I11"/>
  <c r="I12"/>
  <c r="I13"/>
  <c r="K13"/>
  <c r="I14"/>
  <c r="I15"/>
  <c r="I16"/>
  <c r="K16"/>
  <c r="F16"/>
  <c r="L16"/>
  <c r="N16"/>
  <c r="F11"/>
  <c r="L11"/>
  <c r="N11"/>
  <c r="F12"/>
  <c r="L12"/>
  <c r="N12"/>
  <c r="F13"/>
  <c r="L13"/>
  <c r="N13"/>
  <c r="F14"/>
  <c r="L14"/>
  <c r="N14"/>
  <c r="F15"/>
  <c r="L15"/>
  <c r="N15"/>
  <c r="F10"/>
  <c r="L10"/>
  <c r="N10"/>
  <c r="N18"/>
  <c r="J10"/>
  <c r="K10"/>
  <c r="I10"/>
  <c r="L18"/>
  <c r="O11" i="9" l="1"/>
  <c r="O10"/>
  <c r="O12"/>
  <c r="O14"/>
  <c r="M16"/>
  <c r="N16"/>
  <c r="N18" s="1"/>
  <c r="M15"/>
  <c r="M14"/>
  <c r="M12"/>
  <c r="M11"/>
  <c r="M10"/>
  <c r="O18" l="1"/>
</calcChain>
</file>

<file path=xl/sharedStrings.xml><?xml version="1.0" encoding="utf-8"?>
<sst xmlns="http://schemas.openxmlformats.org/spreadsheetml/2006/main" count="167" uniqueCount="72">
  <si>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</si>
  <si>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</si>
  <si>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</si>
  <si>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t>Дата подготовки обоснования НМЦК: _ _._._. 201_г.</t>
  </si>
  <si>
    <t>Работник контрактной службы</t>
  </si>
  <si>
    <t>___________ /__________/ (подпись/ФИО)</t>
  </si>
  <si>
    <t>_ _._._. 201_г.</t>
  </si>
  <si>
    <t>Исполнитель: ________ (ФИО), контактный тел. ________</t>
  </si>
  <si>
    <t xml:space="preserve"> ______________ (должность)</t>
  </si>
  <si>
    <t>№ п/п</t>
  </si>
  <si>
    <t>Среднее квадратичное отклонение</t>
  </si>
  <si>
    <t>8=3+4+5+6+7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</si>
  <si>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</si>
  <si>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</si>
  <si>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</si>
  <si>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</si>
  <si>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color indexed="8"/>
        <rFont val="Times New Roman"/>
        <family val="1"/>
        <charset val="20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</si>
  <si>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</si>
  <si>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</si>
  <si>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i/>
        <sz val="12"/>
        <color indexed="8"/>
        <rFont val="Times New Roman"/>
        <family val="1"/>
        <charset val="20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</si>
  <si>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</si>
  <si>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____________________ </t>
    </r>
    <r>
      <rPr>
        <i/>
        <sz val="12"/>
        <color indexed="8"/>
        <rFont val="Times New Roman"/>
        <family val="1"/>
        <charset val="204"/>
      </rPr>
      <t>(указать сумму)</t>
    </r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</si>
  <si>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</si>
  <si>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</si>
  <si>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</si>
  <si>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</si>
  <si>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</si>
  <si>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t>11=          /10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</si>
  <si>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</si>
  <si>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</si>
  <si>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Определение и обоснование НМЦК методом сопоставимых рыночных цен (анализа рынка)</t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</si>
  <si>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</si>
  <si>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</si>
  <si>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>6=3+4+5</t>
  </si>
  <si>
    <t>9=           /8</t>
  </si>
  <si>
    <t>12=6*7/8</t>
  </si>
  <si>
    <t xml:space="preserve">Начальная (максимальная) цена контракта </t>
  </si>
  <si>
    <t xml:space="preserve">                  , руб. </t>
  </si>
  <si>
    <t>Обоснование начальной (максимальной) цены контракта (НМЦК)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</si>
  <si>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осуществлением поиска ценовой информации в реестре контрактов, заключенных заказчиками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п.3.7.3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</si>
  <si>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направлением запросов о предоставлении ценовой информации не менее пяти поставщикам (подрядчикам, исполнителям)</t>
    </r>
    <r>
      <rPr>
        <sz val="12"/>
        <color indexed="8"/>
        <rFont val="Times New Roman"/>
        <family val="1"/>
        <charset val="204"/>
      </rPr>
      <t xml:space="preserve"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 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п.3.7.1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</si>
  <si>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Метод сопоставимых рыночных цен (анализ рынка) - НМЦКрын с осуществлением </t>
    </r>
    <r>
      <rPr>
        <b/>
        <sz val="12"/>
        <color indexed="10"/>
        <rFont val="Times New Roman"/>
        <family val="1"/>
        <charset val="204"/>
      </rPr>
      <t>сбора и анализа общедоступной ценовой информации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п.3.7.4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</si>
  <si>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 xml:space="preserve">                                    откорректированная - с учетом увеличения (У), руб. </t>
  </si>
  <si>
    <t xml:space="preserve">Для определения и обоснования НМЦК в расчетах использованы три цены товара (работы, услуги) </t>
  </si>
  <si>
    <t>Определение и обоснование НМЦК методом сопоставимых рыночных цен (анализ рынка)</t>
  </si>
  <si>
    <t>с осуществлением сбора и анализа общедоступной ценовой информации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</si>
  <si>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indexed="8"/>
        <rFont val="Times New Roman"/>
        <family val="1"/>
        <charset val="20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п.3.7.2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</si>
  <si>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rFont val="Times New Roman"/>
        <family val="1"/>
        <charset val="20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</si>
  <si>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t>Полученная ценовая информация использована для определения и обоснования НМЦК </t>
  </si>
  <si>
    <r>
      <t xml:space="preserve">Ответы на запрос получены от _________________  </t>
    </r>
    <r>
      <rPr>
        <i/>
        <sz val="12"/>
        <color indexed="8"/>
        <rFont val="Times New Roman"/>
        <family val="1"/>
        <charset val="204"/>
      </rPr>
      <t>(указать кол-во и источник информации (поставщик, подрядчик, исполнитель, иной источник)</t>
    </r>
    <r>
      <rPr>
        <sz val="12"/>
        <color indexed="8"/>
        <rFont val="Times New Roman"/>
        <family val="1"/>
        <charset val="204"/>
      </rPr>
      <t>. Для определения и обоснования НМЦК в расчетах использованы три цены товара (работы, услуги).</t>
    </r>
  </si>
  <si>
    <r>
      <t xml:space="preserve">Для определения НМЦК использована ценовая информация __________________________________________ </t>
    </r>
    <r>
      <rPr>
        <i/>
        <sz val="12"/>
        <color indexed="8"/>
        <rFont val="Times New Roman"/>
        <family val="1"/>
        <charset val="204"/>
      </rPr>
      <t xml:space="preserve">(указать источники в соответствии с пунктами 3.7.4.1-3.7.4.8) </t>
    </r>
    <r>
      <rPr>
        <sz val="12"/>
        <color indexed="8"/>
        <rFont val="Times New Roman"/>
        <family val="1"/>
        <charset val="204"/>
      </rPr>
      <t xml:space="preserve">на основании п. 3.7.4__ </t>
    </r>
    <r>
      <rPr>
        <i/>
        <sz val="12"/>
        <color indexed="8"/>
        <rFont val="Times New Roman"/>
        <family val="1"/>
        <charset val="204"/>
      </rPr>
      <t>(указать конкретный пункт)</t>
    </r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</si>
  <si>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</si>
  <si>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r>
      <t xml:space="preserve">НМЦК,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Приложени__ №___</t>
    </r>
    <r>
      <rPr>
        <sz val="12"/>
        <color indexed="8"/>
        <rFont val="Times New Roman"/>
        <family val="1"/>
        <charset val="204"/>
      </rPr>
      <t>)</t>
    </r>
  </si>
  <si>
    <r>
      <rPr>
        <sz val="10"/>
        <color indexed="53"/>
        <rFont val="Times New Roman"/>
        <family val="1"/>
        <charset val="204"/>
      </rPr>
      <t>если был ЕИ, т</t>
    </r>
    <r>
      <rPr>
        <sz val="10"/>
        <color indexed="53"/>
        <rFont val="Times New Roman"/>
        <family val="1"/>
        <charset val="204"/>
      </rPr>
      <t>о У=0%</t>
    </r>
    <r>
      <rPr>
        <sz val="10"/>
        <color indexed="8"/>
        <rFont val="Times New Roman"/>
        <family val="1"/>
        <charset val="204"/>
      </rPr>
      <t xml:space="preserve"> ;                  </t>
    </r>
    <r>
      <rPr>
        <sz val="10"/>
        <color indexed="12"/>
        <rFont val="Times New Roman"/>
        <family val="1"/>
        <charset val="204"/>
      </rPr>
      <t>если был ОК, то У≤10%</t>
    </r>
    <r>
      <rPr>
        <sz val="10"/>
        <color indexed="36"/>
        <rFont val="Times New Roman"/>
        <family val="1"/>
        <charset val="204"/>
      </rPr>
      <t>;</t>
    </r>
    <r>
      <rPr>
        <sz val="10"/>
        <color indexed="8"/>
        <rFont val="Times New Roman"/>
        <family val="1"/>
        <charset val="204"/>
      </rPr>
      <t xml:space="preserve">                                             </t>
    </r>
    <r>
      <rPr>
        <sz val="10"/>
        <color indexed="60"/>
        <rFont val="Times New Roman"/>
        <family val="1"/>
        <charset val="204"/>
      </rPr>
      <t>если был АЭФ, то У≤13%</t>
    </r>
    <r>
      <rPr>
        <sz val="10"/>
        <color indexed="60"/>
        <rFont val="Times New Roman"/>
        <family val="1"/>
        <charset val="204"/>
      </rPr>
      <t xml:space="preserve">; </t>
    </r>
    <r>
      <rPr>
        <sz val="10"/>
        <color indexed="8"/>
        <rFont val="Times New Roman"/>
        <family val="1"/>
        <charset val="204"/>
      </rPr>
      <t xml:space="preserve">                      </t>
    </r>
    <r>
      <rPr>
        <sz val="10"/>
        <color indexed="17"/>
        <rFont val="Times New Roman"/>
        <family val="1"/>
        <charset val="204"/>
      </rPr>
      <t>если был ЗК, то У≤17%</t>
    </r>
  </si>
  <si>
    <t xml:space="preserve">% увеличения цены (У) в соответ. с п.3.16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</si>
  <si>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</si>
  <si>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</si>
  <si>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</si>
  <si>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</si>
  <si>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ИЦИ №4</t>
  </si>
  <si>
    <t>ИЦИ №5</t>
  </si>
  <si>
    <t>10 = кол-во ответов ИЦИ</t>
  </si>
  <si>
    <t>8 = кол-во ответов ИЦИ</t>
  </si>
  <si>
    <t>Единица измерения</t>
  </si>
  <si>
    <t>14=8*9/10</t>
  </si>
  <si>
    <t>Ответы на запрос получены от _3_ поставщиков (подрядчиков, исполнителей):</t>
  </si>
  <si>
    <t xml:space="preserve">Профилактическая дератизация   </t>
  </si>
  <si>
    <t xml:space="preserve">Профилактическая  дезинсекция    </t>
  </si>
  <si>
    <t xml:space="preserve">Заключительная дезинфекция </t>
  </si>
  <si>
    <t>оказание услуг по профилактической дератизации, дезинсекции и заключительной дезинфекции в 2026г</t>
  </si>
  <si>
    <t>оказание услуг по профилактической дератизации, дезинсекции и заключительной дезинфекции в 2027г</t>
  </si>
  <si>
    <r>
      <t xml:space="preserve">Заказчиком было направлены запросы о предоставлении ценовой информации </t>
    </r>
    <r>
      <rPr>
        <u/>
        <sz val="12"/>
        <color indexed="8"/>
        <rFont val="Times New Roman"/>
        <family val="1"/>
        <charset val="204"/>
      </rPr>
      <t>5-ти поставщикам (подрядчикам, исполнителям)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 03</t>
    </r>
    <r>
      <rPr>
        <b/>
        <sz val="12"/>
        <rFont val="Times New Roman"/>
        <family val="1"/>
        <charset val="204"/>
      </rPr>
      <t>.02.2026 г.</t>
    </r>
  </si>
</sst>
</file>

<file path=xl/styles.xml><?xml version="1.0" encoding="utf-8"?>
<styleSheet xmlns="http://schemas.openxmlformats.org/spreadsheetml/2006/main">
  <numFmts count="1">
    <numFmt numFmtId="164" formatCode="0.0%"/>
  </numFmts>
  <fonts count="40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sz val="10"/>
      <color indexed="36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sz val="10"/>
      <color indexed="53"/>
      <name val="Times New Roman"/>
      <family val="1"/>
      <charset val="204"/>
    </font>
    <font>
      <sz val="11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sz val="10"/>
      <color indexed="17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12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i/>
      <sz val="10"/>
      <color rgb="FFC00000"/>
      <name val="Times New Roman"/>
      <family val="1"/>
      <charset val="204"/>
    </font>
    <font>
      <sz val="11"/>
      <color rgb="FFC00000"/>
      <name val="Times New Roman"/>
      <family val="1"/>
      <charset val="204"/>
    </font>
    <font>
      <sz val="10"/>
      <color rgb="FFC00000"/>
      <name val="Times New Roman"/>
      <family val="1"/>
      <charset val="204"/>
    </font>
    <font>
      <b/>
      <i/>
      <sz val="10"/>
      <color rgb="FF000000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9" fillId="0" borderId="0"/>
  </cellStyleXfs>
  <cellXfs count="111">
    <xf numFmtId="0" fontId="0" fillId="0" borderId="0" xfId="0"/>
    <xf numFmtId="0" fontId="20" fillId="0" borderId="0" xfId="0" applyFont="1" applyAlignment="1">
      <alignment vertical="center" wrapText="1"/>
    </xf>
    <xf numFmtId="0" fontId="20" fillId="0" borderId="0" xfId="0" applyFont="1" applyAlignment="1">
      <alignment horizontal="center" vertical="center" wrapText="1"/>
    </xf>
    <xf numFmtId="4" fontId="20" fillId="0" borderId="0" xfId="0" applyNumberFormat="1" applyFont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2" fillId="3" borderId="1" xfId="0" applyFont="1" applyFill="1" applyBorder="1" applyAlignment="1">
      <alignment horizontal="left" vertical="center" wrapText="1"/>
    </xf>
    <xf numFmtId="4" fontId="23" fillId="3" borderId="1" xfId="0" applyNumberFormat="1" applyFont="1" applyFill="1" applyBorder="1" applyAlignment="1">
      <alignment horizontal="center" vertical="center" wrapText="1"/>
    </xf>
    <xf numFmtId="0" fontId="24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24" fillId="0" borderId="0" xfId="0" applyFont="1" applyAlignment="1">
      <alignment horizontal="left" vertical="center"/>
    </xf>
    <xf numFmtId="0" fontId="24" fillId="0" borderId="0" xfId="0" applyFont="1" applyAlignment="1">
      <alignment horizontal="right" vertical="center"/>
    </xf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horizontal="left" vertical="center"/>
    </xf>
    <xf numFmtId="4" fontId="20" fillId="0" borderId="0" xfId="0" applyNumberFormat="1" applyFont="1" applyAlignment="1">
      <alignment vertical="center" wrapText="1"/>
    </xf>
    <xf numFmtId="4" fontId="25" fillId="3" borderId="2" xfId="0" applyNumberFormat="1" applyFont="1" applyFill="1" applyBorder="1" applyAlignment="1">
      <alignment horizontal="center" vertical="center" wrapText="1"/>
    </xf>
    <xf numFmtId="0" fontId="20" fillId="0" borderId="1" xfId="0" applyFont="1" applyBorder="1" applyAlignment="1">
      <alignment vertical="center" wrapText="1"/>
    </xf>
    <xf numFmtId="4" fontId="25" fillId="3" borderId="3" xfId="0" applyNumberFormat="1" applyFont="1" applyFill="1" applyBorder="1" applyAlignment="1">
      <alignment vertical="center" wrapText="1"/>
    </xf>
    <xf numFmtId="0" fontId="26" fillId="3" borderId="1" xfId="0" applyFont="1" applyFill="1" applyBorder="1" applyAlignment="1">
      <alignment horizontal="center" vertical="center" wrapText="1"/>
    </xf>
    <xf numFmtId="0" fontId="27" fillId="3" borderId="1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left" vertical="center" wrapText="1"/>
    </xf>
    <xf numFmtId="4" fontId="28" fillId="3" borderId="1" xfId="0" applyNumberFormat="1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29" fillId="0" borderId="4" xfId="0" applyFont="1" applyBorder="1" applyAlignment="1">
      <alignment horizontal="right" vertical="center" wrapText="1"/>
    </xf>
    <xf numFmtId="0" fontId="29" fillId="0" borderId="5" xfId="0" applyFont="1" applyBorder="1" applyAlignment="1">
      <alignment horizontal="right" vertical="center" wrapText="1"/>
    </xf>
    <xf numFmtId="4" fontId="25" fillId="3" borderId="1" xfId="0" applyNumberFormat="1" applyFont="1" applyFill="1" applyBorder="1" applyAlignment="1">
      <alignment horizontal="center" vertical="center" wrapText="1"/>
    </xf>
    <xf numFmtId="0" fontId="24" fillId="0" borderId="1" xfId="0" applyFont="1" applyBorder="1" applyAlignment="1">
      <alignment horizontal="left" vertical="center" wrapText="1"/>
    </xf>
    <xf numFmtId="4" fontId="20" fillId="0" borderId="1" xfId="0" applyNumberFormat="1" applyFont="1" applyBorder="1" applyAlignment="1">
      <alignment horizontal="center" vertical="center" wrapText="1"/>
    </xf>
    <xf numFmtId="4" fontId="25" fillId="0" borderId="2" xfId="0" applyNumberFormat="1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center" vertical="center" wrapText="1"/>
    </xf>
    <xf numFmtId="4" fontId="28" fillId="0" borderId="1" xfId="0" applyNumberFormat="1" applyFont="1" applyFill="1" applyBorder="1" applyAlignment="1">
      <alignment horizontal="center" vertical="center" wrapText="1"/>
    </xf>
    <xf numFmtId="0" fontId="25" fillId="0" borderId="2" xfId="0" applyFont="1" applyFill="1" applyBorder="1" applyAlignment="1">
      <alignment horizontal="center" vertical="top" wrapText="1"/>
    </xf>
    <xf numFmtId="10" fontId="28" fillId="0" borderId="1" xfId="0" applyNumberFormat="1" applyFont="1" applyFill="1" applyBorder="1" applyAlignment="1">
      <alignment horizontal="center" vertical="center" wrapText="1"/>
    </xf>
    <xf numFmtId="0" fontId="30" fillId="0" borderId="0" xfId="0" applyFont="1"/>
    <xf numFmtId="4" fontId="28" fillId="3" borderId="3" xfId="0" applyNumberFormat="1" applyFont="1" applyFill="1" applyBorder="1" applyAlignment="1">
      <alignment horizontal="center" vertical="center" wrapText="1"/>
    </xf>
    <xf numFmtId="164" fontId="28" fillId="3" borderId="1" xfId="0" applyNumberFormat="1" applyFont="1" applyFill="1" applyBorder="1" applyAlignment="1">
      <alignment horizontal="center" vertical="center" wrapText="1"/>
    </xf>
    <xf numFmtId="0" fontId="31" fillId="4" borderId="1" xfId="0" applyFont="1" applyFill="1" applyBorder="1" applyAlignment="1">
      <alignment horizontal="center" vertical="center" wrapText="1"/>
    </xf>
    <xf numFmtId="4" fontId="32" fillId="4" borderId="1" xfId="0" applyNumberFormat="1" applyFont="1" applyFill="1" applyBorder="1" applyAlignment="1">
      <alignment horizontal="center" vertical="center" wrapText="1"/>
    </xf>
    <xf numFmtId="4" fontId="33" fillId="4" borderId="1" xfId="0" applyNumberFormat="1" applyFont="1" applyFill="1" applyBorder="1" applyAlignment="1">
      <alignment horizontal="center" vertical="center" wrapText="1"/>
    </xf>
    <xf numFmtId="10" fontId="33" fillId="4" borderId="1" xfId="0" applyNumberFormat="1" applyFont="1" applyFill="1" applyBorder="1" applyAlignment="1">
      <alignment horizontal="center" vertical="center" wrapText="1"/>
    </xf>
    <xf numFmtId="0" fontId="27" fillId="4" borderId="1" xfId="0" applyFont="1" applyFill="1" applyBorder="1" applyAlignment="1">
      <alignment horizontal="center" vertical="center" wrapText="1"/>
    </xf>
    <xf numFmtId="4" fontId="20" fillId="4" borderId="1" xfId="0" applyNumberFormat="1" applyFont="1" applyFill="1" applyBorder="1" applyAlignment="1">
      <alignment horizontal="center" vertical="center" wrapText="1"/>
    </xf>
    <xf numFmtId="4" fontId="28" fillId="4" borderId="1" xfId="0" applyNumberFormat="1" applyFont="1" applyFill="1" applyBorder="1" applyAlignment="1">
      <alignment horizontal="center" vertical="center" wrapText="1"/>
    </xf>
    <xf numFmtId="10" fontId="28" fillId="4" borderId="1" xfId="0" applyNumberFormat="1" applyFont="1" applyFill="1" applyBorder="1" applyAlignment="1">
      <alignment horizontal="center" vertical="center" wrapText="1"/>
    </xf>
    <xf numFmtId="164" fontId="28" fillId="4" borderId="1" xfId="0" applyNumberFormat="1" applyFont="1" applyFill="1" applyBorder="1" applyAlignment="1">
      <alignment horizontal="center" vertical="center" wrapText="1"/>
    </xf>
    <xf numFmtId="0" fontId="24" fillId="0" borderId="0" xfId="0" applyFont="1" applyAlignment="1">
      <alignment vertical="center"/>
    </xf>
    <xf numFmtId="0" fontId="24" fillId="0" borderId="0" xfId="0" applyFont="1" applyAlignment="1">
      <alignment horizontal="left" vertical="center"/>
    </xf>
    <xf numFmtId="0" fontId="29" fillId="0" borderId="4" xfId="0" applyFont="1" applyBorder="1" applyAlignment="1">
      <alignment horizontal="right" vertical="center" wrapText="1"/>
    </xf>
    <xf numFmtId="4" fontId="20" fillId="0" borderId="1" xfId="0" applyNumberFormat="1" applyFont="1" applyBorder="1" applyAlignment="1">
      <alignment horizontal="center" vertical="center" wrapText="1"/>
    </xf>
    <xf numFmtId="0" fontId="22" fillId="0" borderId="0" xfId="0" applyFont="1" applyAlignment="1">
      <alignment horizontal="left" vertical="center" wrapText="1"/>
    </xf>
    <xf numFmtId="4" fontId="25" fillId="3" borderId="2" xfId="0" applyNumberFormat="1" applyFont="1" applyFill="1" applyBorder="1" applyAlignment="1">
      <alignment horizontal="center" vertical="center" wrapText="1"/>
    </xf>
    <xf numFmtId="4" fontId="25" fillId="3" borderId="2" xfId="0" applyNumberFormat="1" applyFont="1" applyFill="1" applyBorder="1" applyAlignment="1">
      <alignment horizontal="center" vertical="center" wrapText="1"/>
    </xf>
    <xf numFmtId="0" fontId="25" fillId="3" borderId="2" xfId="0" applyFont="1" applyFill="1" applyBorder="1" applyAlignment="1">
      <alignment horizontal="center" vertical="center" wrapText="1"/>
    </xf>
    <xf numFmtId="0" fontId="25" fillId="3" borderId="2" xfId="0" applyFont="1" applyFill="1" applyBorder="1" applyAlignment="1">
      <alignment horizontal="center" vertical="center" wrapText="1"/>
    </xf>
    <xf numFmtId="4" fontId="25" fillId="3" borderId="2" xfId="0" applyNumberFormat="1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4" fontId="20" fillId="0" borderId="1" xfId="0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2" fontId="20" fillId="0" borderId="1" xfId="0" applyNumberFormat="1" applyFont="1" applyBorder="1" applyAlignment="1">
      <alignment horizontal="center" vertical="center"/>
    </xf>
    <xf numFmtId="2" fontId="20" fillId="4" borderId="1" xfId="0" applyNumberFormat="1" applyFont="1" applyFill="1" applyBorder="1" applyAlignment="1">
      <alignment horizontal="center"/>
    </xf>
    <xf numFmtId="4" fontId="20" fillId="0" borderId="1" xfId="0" applyNumberFormat="1" applyFont="1" applyBorder="1" applyAlignment="1">
      <alignment horizontal="center" vertical="center" wrapText="1"/>
    </xf>
    <xf numFmtId="0" fontId="34" fillId="3" borderId="10" xfId="0" applyFont="1" applyFill="1" applyBorder="1" applyAlignment="1">
      <alignment horizontal="center" vertical="center" wrapText="1"/>
    </xf>
    <xf numFmtId="0" fontId="34" fillId="5" borderId="10" xfId="0" applyFont="1" applyFill="1" applyBorder="1" applyAlignment="1">
      <alignment horizontal="center" vertical="center" wrapText="1"/>
    </xf>
    <xf numFmtId="0" fontId="34" fillId="3" borderId="1" xfId="0" applyFont="1" applyFill="1" applyBorder="1" applyAlignment="1">
      <alignment horizontal="center" vertical="center" wrapText="1"/>
    </xf>
    <xf numFmtId="0" fontId="34" fillId="5" borderId="1" xfId="0" applyFont="1" applyFill="1" applyBorder="1" applyAlignment="1">
      <alignment horizontal="center" vertical="center" wrapText="1"/>
    </xf>
    <xf numFmtId="0" fontId="37" fillId="0" borderId="1" xfId="0" applyFont="1" applyBorder="1" applyAlignment="1">
      <alignment horizontal="center" vertical="top" wrapText="1"/>
    </xf>
    <xf numFmtId="0" fontId="37" fillId="0" borderId="8" xfId="0" applyFont="1" applyBorder="1" applyAlignment="1">
      <alignment horizontal="center" vertical="top" wrapText="1"/>
    </xf>
    <xf numFmtId="4" fontId="6" fillId="2" borderId="11" xfId="0" applyNumberFormat="1" applyFont="1" applyFill="1" applyBorder="1" applyAlignment="1">
      <alignment horizontal="center" vertical="center" wrapText="1"/>
    </xf>
    <xf numFmtId="4" fontId="6" fillId="2" borderId="8" xfId="0" applyNumberFormat="1" applyFont="1" applyFill="1" applyBorder="1" applyAlignment="1">
      <alignment horizontal="center" vertical="center" wrapText="1"/>
    </xf>
    <xf numFmtId="4" fontId="20" fillId="0" borderId="1" xfId="0" applyNumberFormat="1" applyFont="1" applyBorder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0" fontId="35" fillId="0" borderId="6" xfId="0" applyFont="1" applyBorder="1" applyAlignment="1">
      <alignment horizontal="center" vertical="center" wrapText="1"/>
    </xf>
    <xf numFmtId="0" fontId="22" fillId="3" borderId="7" xfId="0" applyFont="1" applyFill="1" applyBorder="1" applyAlignment="1">
      <alignment horizontal="left" vertical="center" wrapText="1"/>
    </xf>
    <xf numFmtId="0" fontId="22" fillId="3" borderId="5" xfId="0" applyFont="1" applyFill="1" applyBorder="1" applyAlignment="1">
      <alignment horizontal="left" vertical="center" wrapText="1"/>
    </xf>
    <xf numFmtId="0" fontId="24" fillId="0" borderId="0" xfId="0" applyFont="1" applyAlignment="1">
      <alignment vertical="center"/>
    </xf>
    <xf numFmtId="0" fontId="24" fillId="0" borderId="0" xfId="0" applyFont="1" applyAlignment="1">
      <alignment horizontal="left" vertical="center"/>
    </xf>
    <xf numFmtId="0" fontId="26" fillId="3" borderId="7" xfId="0" applyFont="1" applyFill="1" applyBorder="1" applyAlignment="1">
      <alignment horizontal="center" vertical="center" wrapText="1"/>
    </xf>
    <xf numFmtId="0" fontId="26" fillId="3" borderId="4" xfId="0" applyFont="1" applyFill="1" applyBorder="1" applyAlignment="1">
      <alignment horizontal="center" vertical="center" wrapText="1"/>
    </xf>
    <xf numFmtId="0" fontId="26" fillId="3" borderId="5" xfId="0" applyFont="1" applyFill="1" applyBorder="1" applyAlignment="1">
      <alignment horizontal="center" vertical="center" wrapText="1"/>
    </xf>
    <xf numFmtId="0" fontId="25" fillId="5" borderId="2" xfId="0" applyFont="1" applyFill="1" applyBorder="1" applyAlignment="1">
      <alignment horizontal="center" vertical="center" wrapText="1"/>
    </xf>
    <xf numFmtId="0" fontId="25" fillId="5" borderId="8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29" fillId="0" borderId="7" xfId="0" applyFont="1" applyBorder="1" applyAlignment="1">
      <alignment horizontal="right" vertical="center" wrapText="1"/>
    </xf>
    <xf numFmtId="0" fontId="29" fillId="0" borderId="4" xfId="0" applyFont="1" applyBorder="1" applyAlignment="1">
      <alignment horizontal="right" vertical="center" wrapText="1"/>
    </xf>
    <xf numFmtId="4" fontId="20" fillId="0" borderId="7" xfId="0" applyNumberFormat="1" applyFont="1" applyBorder="1" applyAlignment="1">
      <alignment horizontal="center" vertical="center" wrapText="1"/>
    </xf>
    <xf numFmtId="4" fontId="20" fillId="0" borderId="4" xfId="0" applyNumberFormat="1" applyFont="1" applyBorder="1" applyAlignment="1">
      <alignment horizontal="center" vertical="center" wrapText="1"/>
    </xf>
    <xf numFmtId="4" fontId="20" fillId="0" borderId="5" xfId="0" applyNumberFormat="1" applyFont="1" applyBorder="1" applyAlignment="1">
      <alignment horizontal="center" vertical="center" wrapText="1"/>
    </xf>
    <xf numFmtId="0" fontId="22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36" fillId="0" borderId="2" xfId="0" applyFont="1" applyBorder="1" applyAlignment="1">
      <alignment horizontal="center" vertical="center" wrapText="1"/>
    </xf>
    <xf numFmtId="0" fontId="36" fillId="0" borderId="8" xfId="0" applyFont="1" applyBorder="1" applyAlignment="1">
      <alignment horizontal="center" vertical="center" wrapText="1"/>
    </xf>
    <xf numFmtId="0" fontId="25" fillId="3" borderId="2" xfId="0" applyFont="1" applyFill="1" applyBorder="1" applyAlignment="1">
      <alignment horizontal="center" vertical="center" wrapText="1"/>
    </xf>
    <xf numFmtId="0" fontId="25" fillId="3" borderId="8" xfId="0" applyFont="1" applyFill="1" applyBorder="1" applyAlignment="1">
      <alignment horizontal="center" vertical="center" wrapText="1"/>
    </xf>
    <xf numFmtId="0" fontId="29" fillId="3" borderId="7" xfId="0" applyFont="1" applyFill="1" applyBorder="1" applyAlignment="1">
      <alignment horizontal="center" vertical="center" wrapText="1"/>
    </xf>
    <xf numFmtId="0" fontId="29" fillId="3" borderId="4" xfId="0" applyFont="1" applyFill="1" applyBorder="1" applyAlignment="1">
      <alignment horizontal="center" vertical="center" wrapText="1"/>
    </xf>
    <xf numFmtId="0" fontId="29" fillId="3" borderId="5" xfId="0" applyFont="1" applyFill="1" applyBorder="1" applyAlignment="1">
      <alignment horizontal="center" vertical="center" wrapText="1"/>
    </xf>
    <xf numFmtId="4" fontId="20" fillId="0" borderId="1" xfId="0" applyNumberFormat="1" applyFont="1" applyBorder="1" applyAlignment="1">
      <alignment horizontal="center" vertical="center" wrapText="1"/>
    </xf>
    <xf numFmtId="0" fontId="36" fillId="0" borderId="3" xfId="0" applyFont="1" applyBorder="1" applyAlignment="1">
      <alignment horizontal="center" vertical="center" wrapText="1"/>
    </xf>
    <xf numFmtId="0" fontId="25" fillId="3" borderId="9" xfId="0" applyFont="1" applyFill="1" applyBorder="1" applyAlignment="1">
      <alignment horizontal="center" vertical="center" wrapText="1"/>
    </xf>
    <xf numFmtId="4" fontId="29" fillId="0" borderId="1" xfId="0" applyNumberFormat="1" applyFont="1" applyBorder="1" applyAlignment="1">
      <alignment horizontal="center" vertical="center" wrapText="1"/>
    </xf>
    <xf numFmtId="4" fontId="25" fillId="3" borderId="2" xfId="0" applyNumberFormat="1" applyFont="1" applyFill="1" applyBorder="1" applyAlignment="1">
      <alignment horizontal="center" vertical="center" wrapText="1"/>
    </xf>
    <xf numFmtId="4" fontId="25" fillId="3" borderId="8" xfId="0" applyNumberFormat="1" applyFont="1" applyFill="1" applyBorder="1" applyAlignment="1">
      <alignment horizontal="center" vertical="center" wrapText="1"/>
    </xf>
    <xf numFmtId="0" fontId="35" fillId="0" borderId="4" xfId="0" applyFont="1" applyBorder="1" applyAlignment="1">
      <alignment horizontal="center" vertical="top" wrapText="1"/>
    </xf>
    <xf numFmtId="0" fontId="22" fillId="3" borderId="2" xfId="0" applyFont="1" applyFill="1" applyBorder="1" applyAlignment="1">
      <alignment horizontal="left" vertical="center" wrapText="1"/>
    </xf>
    <xf numFmtId="0" fontId="22" fillId="3" borderId="3" xfId="0" applyFont="1" applyFill="1" applyBorder="1" applyAlignment="1">
      <alignment horizontal="left" vertical="center" wrapText="1"/>
    </xf>
    <xf numFmtId="0" fontId="22" fillId="3" borderId="8" xfId="0" applyFont="1" applyFill="1" applyBorder="1" applyAlignment="1">
      <alignment horizontal="left" vertical="center" wrapText="1"/>
    </xf>
    <xf numFmtId="4" fontId="29" fillId="0" borderId="1" xfId="0" applyNumberFormat="1" applyFont="1" applyBorder="1" applyAlignment="1">
      <alignment horizontal="center" vertical="center"/>
    </xf>
    <xf numFmtId="4" fontId="38" fillId="0" borderId="1" xfId="1" applyNumberFormat="1" applyFont="1" applyFill="1" applyBorder="1" applyAlignment="1">
      <alignment horizontal="center" vertical="center" wrapText="1"/>
    </xf>
    <xf numFmtId="4" fontId="28" fillId="0" borderId="1" xfId="0" applyNumberFormat="1" applyFont="1" applyBorder="1" applyAlignment="1">
      <alignment horizontal="center" vertical="center" wrapText="1"/>
    </xf>
    <xf numFmtId="0" fontId="39" fillId="0" borderId="1" xfId="0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6</xdr:row>
      <xdr:rowOff>352425</xdr:rowOff>
    </xdr:from>
    <xdr:to>
      <xdr:col>7</xdr:col>
      <xdr:colOff>561975</xdr:colOff>
      <xdr:row>7</xdr:row>
      <xdr:rowOff>57150</xdr:rowOff>
    </xdr:to>
    <xdr:pic>
      <xdr:nvPicPr>
        <xdr:cNvPr id="39943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5057775" y="3429000"/>
          <a:ext cx="4476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66675</xdr:colOff>
      <xdr:row>6</xdr:row>
      <xdr:rowOff>133350</xdr:rowOff>
    </xdr:from>
    <xdr:to>
      <xdr:col>14</xdr:col>
      <xdr:colOff>228600</xdr:colOff>
      <xdr:row>6</xdr:row>
      <xdr:rowOff>485775</xdr:rowOff>
    </xdr:to>
    <xdr:pic>
      <xdr:nvPicPr>
        <xdr:cNvPr id="39944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9305925" y="3209925"/>
          <a:ext cx="97155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6</xdr:row>
      <xdr:rowOff>514350</xdr:rowOff>
    </xdr:from>
    <xdr:to>
      <xdr:col>11</xdr:col>
      <xdr:colOff>866775</xdr:colOff>
      <xdr:row>7</xdr:row>
      <xdr:rowOff>314325</xdr:rowOff>
    </xdr:to>
    <xdr:pic>
      <xdr:nvPicPr>
        <xdr:cNvPr id="39945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39050" y="3590925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6</xdr:row>
      <xdr:rowOff>771525</xdr:rowOff>
    </xdr:from>
    <xdr:to>
      <xdr:col>12</xdr:col>
      <xdr:colOff>704850</xdr:colOff>
      <xdr:row>7</xdr:row>
      <xdr:rowOff>323850</xdr:rowOff>
    </xdr:to>
    <xdr:pic>
      <xdr:nvPicPr>
        <xdr:cNvPr id="39946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8553450" y="370522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219075</xdr:colOff>
      <xdr:row>7</xdr:row>
      <xdr:rowOff>228600</xdr:rowOff>
    </xdr:from>
    <xdr:to>
      <xdr:col>10</xdr:col>
      <xdr:colOff>485775</xdr:colOff>
      <xdr:row>7</xdr:row>
      <xdr:rowOff>428625</xdr:rowOff>
    </xdr:to>
    <xdr:pic>
      <xdr:nvPicPr>
        <xdr:cNvPr id="39947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7096125" y="3933825"/>
          <a:ext cx="2667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47625</xdr:colOff>
      <xdr:row>5</xdr:row>
      <xdr:rowOff>238125</xdr:rowOff>
    </xdr:from>
    <xdr:to>
      <xdr:col>13</xdr:col>
      <xdr:colOff>647700</xdr:colOff>
      <xdr:row>5</xdr:row>
      <xdr:rowOff>571500</xdr:rowOff>
    </xdr:to>
    <xdr:pic>
      <xdr:nvPicPr>
        <xdr:cNvPr id="3994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9286875" y="2686050"/>
          <a:ext cx="6000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95250</xdr:colOff>
      <xdr:row>17</xdr:row>
      <xdr:rowOff>9525</xdr:rowOff>
    </xdr:from>
    <xdr:to>
      <xdr:col>12</xdr:col>
      <xdr:colOff>647700</xdr:colOff>
      <xdr:row>17</xdr:row>
      <xdr:rowOff>276225</xdr:rowOff>
    </xdr:to>
    <xdr:pic>
      <xdr:nvPicPr>
        <xdr:cNvPr id="39949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3398" b="32678"/>
        <a:stretch>
          <a:fillRect/>
        </a:stretch>
      </xdr:blipFill>
      <xdr:spPr bwMode="auto">
        <a:xfrm>
          <a:off x="8582025" y="5915025"/>
          <a:ext cx="5524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5</xdr:row>
      <xdr:rowOff>438150</xdr:rowOff>
    </xdr:from>
    <xdr:to>
      <xdr:col>5</xdr:col>
      <xdr:colOff>523875</xdr:colOff>
      <xdr:row>5</xdr:row>
      <xdr:rowOff>723900</xdr:rowOff>
    </xdr:to>
    <xdr:pic>
      <xdr:nvPicPr>
        <xdr:cNvPr id="11193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3905250" y="2971800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5</xdr:row>
      <xdr:rowOff>514350</xdr:rowOff>
    </xdr:from>
    <xdr:to>
      <xdr:col>9</xdr:col>
      <xdr:colOff>866775</xdr:colOff>
      <xdr:row>5</xdr:row>
      <xdr:rowOff>942975</xdr:rowOff>
    </xdr:to>
    <xdr:pic>
      <xdr:nvPicPr>
        <xdr:cNvPr id="11194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429375" y="304800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5</xdr:row>
      <xdr:rowOff>771525</xdr:rowOff>
    </xdr:from>
    <xdr:to>
      <xdr:col>10</xdr:col>
      <xdr:colOff>704850</xdr:colOff>
      <xdr:row>5</xdr:row>
      <xdr:rowOff>1095375</xdr:rowOff>
    </xdr:to>
    <xdr:pic>
      <xdr:nvPicPr>
        <xdr:cNvPr id="1119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7343775" y="330517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6</xdr:row>
      <xdr:rowOff>161925</xdr:rowOff>
    </xdr:from>
    <xdr:to>
      <xdr:col>8</xdr:col>
      <xdr:colOff>523875</xdr:colOff>
      <xdr:row>6</xdr:row>
      <xdr:rowOff>314325</xdr:rowOff>
    </xdr:to>
    <xdr:pic>
      <xdr:nvPicPr>
        <xdr:cNvPr id="1119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5924550" y="3829050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95250</xdr:colOff>
      <xdr:row>5</xdr:row>
      <xdr:rowOff>371475</xdr:rowOff>
    </xdr:from>
    <xdr:to>
      <xdr:col>11</xdr:col>
      <xdr:colOff>923925</xdr:colOff>
      <xdr:row>5</xdr:row>
      <xdr:rowOff>800100</xdr:rowOff>
    </xdr:to>
    <xdr:pic>
      <xdr:nvPicPr>
        <xdr:cNvPr id="1119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8124825" y="2905125"/>
          <a:ext cx="82867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15</xdr:row>
      <xdr:rowOff>9525</xdr:rowOff>
    </xdr:from>
    <xdr:to>
      <xdr:col>10</xdr:col>
      <xdr:colOff>295275</xdr:colOff>
      <xdr:row>15</xdr:row>
      <xdr:rowOff>333375</xdr:rowOff>
    </xdr:to>
    <xdr:pic>
      <xdr:nvPicPr>
        <xdr:cNvPr id="1119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723" b="33061"/>
        <a:stretch>
          <a:fillRect/>
        </a:stretch>
      </xdr:blipFill>
      <xdr:spPr bwMode="auto">
        <a:xfrm>
          <a:off x="6705600" y="5600700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4</xdr:row>
      <xdr:rowOff>238125</xdr:rowOff>
    </xdr:from>
    <xdr:to>
      <xdr:col>11</xdr:col>
      <xdr:colOff>647700</xdr:colOff>
      <xdr:row>4</xdr:row>
      <xdr:rowOff>495300</xdr:rowOff>
    </xdr:to>
    <xdr:pic>
      <xdr:nvPicPr>
        <xdr:cNvPr id="11199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4096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3114675" y="3028950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40970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57825" y="325755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40971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372225" y="351472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247650</xdr:colOff>
      <xdr:row>8</xdr:row>
      <xdr:rowOff>161925</xdr:rowOff>
    </xdr:from>
    <xdr:to>
      <xdr:col>8</xdr:col>
      <xdr:colOff>514350</xdr:colOff>
      <xdr:row>8</xdr:row>
      <xdr:rowOff>428625</xdr:rowOff>
    </xdr:to>
    <xdr:pic>
      <xdr:nvPicPr>
        <xdr:cNvPr id="4097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943475" y="4848225"/>
          <a:ext cx="2667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66675</xdr:colOff>
      <xdr:row>7</xdr:row>
      <xdr:rowOff>133350</xdr:rowOff>
    </xdr:from>
    <xdr:to>
      <xdr:col>11</xdr:col>
      <xdr:colOff>752475</xdr:colOff>
      <xdr:row>7</xdr:row>
      <xdr:rowOff>485775</xdr:rowOff>
    </xdr:to>
    <xdr:pic>
      <xdr:nvPicPr>
        <xdr:cNvPr id="4097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7124700" y="2876550"/>
          <a:ext cx="6858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40974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723" b="33061"/>
        <a:stretch>
          <a:fillRect/>
        </a:stretch>
      </xdr:blipFill>
      <xdr:spPr bwMode="auto">
        <a:xfrm>
          <a:off x="5734050" y="6791325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40975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7248525" y="2009775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85725</xdr:colOff>
      <xdr:row>6</xdr:row>
      <xdr:rowOff>790575</xdr:rowOff>
    </xdr:from>
    <xdr:to>
      <xdr:col>13</xdr:col>
      <xdr:colOff>542925</xdr:colOff>
      <xdr:row>7</xdr:row>
      <xdr:rowOff>76200</xdr:rowOff>
    </xdr:to>
    <xdr:pic>
      <xdr:nvPicPr>
        <xdr:cNvPr id="4097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8582025" y="2562225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123825</xdr:colOff>
      <xdr:row>7</xdr:row>
      <xdr:rowOff>771525</xdr:rowOff>
    </xdr:from>
    <xdr:to>
      <xdr:col>5</xdr:col>
      <xdr:colOff>504825</xdr:colOff>
      <xdr:row>7</xdr:row>
      <xdr:rowOff>1057275</xdr:rowOff>
    </xdr:to>
    <xdr:pic>
      <xdr:nvPicPr>
        <xdr:cNvPr id="40977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3105150" y="351472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4199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3895725" y="300037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4199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429375" y="3228975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4199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7343775" y="3486150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314325</xdr:rowOff>
    </xdr:to>
    <xdr:pic>
      <xdr:nvPicPr>
        <xdr:cNvPr id="4199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5924550" y="4010025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209550</xdr:colOff>
      <xdr:row>7</xdr:row>
      <xdr:rowOff>114300</xdr:rowOff>
    </xdr:from>
    <xdr:to>
      <xdr:col>11</xdr:col>
      <xdr:colOff>895350</xdr:colOff>
      <xdr:row>7</xdr:row>
      <xdr:rowOff>466725</xdr:rowOff>
    </xdr:to>
    <xdr:pic>
      <xdr:nvPicPr>
        <xdr:cNvPr id="4199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8239125" y="2828925"/>
          <a:ext cx="6858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4199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723" b="33061"/>
        <a:stretch>
          <a:fillRect/>
        </a:stretch>
      </xdr:blipFill>
      <xdr:spPr bwMode="auto">
        <a:xfrm>
          <a:off x="6705600" y="5781675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4199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685800</xdr:rowOff>
    </xdr:to>
    <xdr:pic>
      <xdr:nvPicPr>
        <xdr:cNvPr id="4199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3905250" y="311467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B16"/>
  <sheetViews>
    <sheetView workbookViewId="0">
      <selection activeCell="O7" sqref="O7"/>
    </sheetView>
  </sheetViews>
  <sheetFormatPr defaultRowHeight="15"/>
  <cols>
    <col min="1" max="1" width="36.140625" style="3" customWidth="1"/>
    <col min="2" max="2" width="49" style="2" customWidth="1"/>
    <col min="3" max="16384" width="9.140625" style="1"/>
  </cols>
  <sheetData>
    <row r="1" spans="1:2" ht="25.5" customHeight="1">
      <c r="A1" s="69" t="s">
        <v>38</v>
      </c>
      <c r="B1" s="69"/>
    </row>
    <row r="2" spans="1:2" ht="54.75" customHeight="1">
      <c r="A2" s="69"/>
      <c r="B2" s="69"/>
    </row>
    <row r="3" spans="1:2" ht="15.75">
      <c r="A3" s="70" t="s">
        <v>0</v>
      </c>
      <c r="B3" s="70"/>
    </row>
    <row r="4" spans="1:2" ht="15.75">
      <c r="A4" s="4"/>
      <c r="B4" s="4"/>
    </row>
    <row r="5" spans="1:2" ht="86.25" customHeight="1">
      <c r="A5" s="5" t="s">
        <v>1</v>
      </c>
      <c r="B5" s="5"/>
    </row>
    <row r="6" spans="1:2" ht="242.25" customHeight="1">
      <c r="A6" s="5" t="s">
        <v>2</v>
      </c>
      <c r="B6" s="5" t="s">
        <v>40</v>
      </c>
    </row>
    <row r="7" spans="1:2" ht="91.5" customHeight="1">
      <c r="A7" s="5" t="s">
        <v>51</v>
      </c>
      <c r="B7" s="6" t="s">
        <v>21</v>
      </c>
    </row>
    <row r="8" spans="1:2" ht="29.25" customHeight="1">
      <c r="A8" s="71" t="s">
        <v>3</v>
      </c>
      <c r="B8" s="72"/>
    </row>
    <row r="9" spans="1:2" ht="15.75">
      <c r="A9" s="7"/>
      <c r="B9" s="7"/>
    </row>
    <row r="10" spans="1:2" ht="15.75">
      <c r="A10" s="73" t="s">
        <v>4</v>
      </c>
      <c r="B10" s="73"/>
    </row>
    <row r="11" spans="1:2" ht="15.75">
      <c r="A11" s="7"/>
      <c r="B11" s="7"/>
    </row>
    <row r="12" spans="1:2" ht="15.75">
      <c r="A12" s="9" t="s">
        <v>8</v>
      </c>
      <c r="B12" s="9" t="s">
        <v>5</v>
      </c>
    </row>
    <row r="13" spans="1:2" ht="15.75">
      <c r="A13" s="7"/>
      <c r="B13" s="7"/>
    </row>
    <row r="14" spans="1:2" ht="15.75">
      <c r="A14" s="10" t="s">
        <v>6</v>
      </c>
      <c r="B14" s="7"/>
    </row>
    <row r="15" spans="1:2" ht="15.75">
      <c r="A15" s="11"/>
      <c r="B15" s="7"/>
    </row>
    <row r="16" spans="1:2" ht="29.25" customHeight="1">
      <c r="A16" s="74" t="s">
        <v>7</v>
      </c>
      <c r="B16" s="74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  <pageSetUpPr fitToPage="1"/>
  </sheetPr>
  <dimension ref="A1:O19"/>
  <sheetViews>
    <sheetView tabSelected="1" view="pageBreakPreview" zoomScaleSheetLayoutView="100" workbookViewId="0">
      <selection activeCell="K16" sqref="K16"/>
    </sheetView>
  </sheetViews>
  <sheetFormatPr defaultRowHeight="15"/>
  <cols>
    <col min="1" max="1" width="4.7109375" bestFit="1" customWidth="1"/>
    <col min="2" max="2" width="20.85546875" customWidth="1"/>
    <col min="3" max="4" width="10.140625" bestFit="1" customWidth="1"/>
    <col min="5" max="5" width="14.7109375" customWidth="1"/>
    <col min="6" max="6" width="6.140625" customWidth="1"/>
    <col min="7" max="7" width="7.42578125" customWidth="1"/>
    <col min="8" max="8" width="11.7109375" bestFit="1" customWidth="1"/>
    <col min="9" max="9" width="8.42578125" customWidth="1"/>
    <col min="10" max="10" width="8.85546875" customWidth="1"/>
    <col min="11" max="11" width="11" customWidth="1"/>
    <col min="12" max="12" width="13.140625" customWidth="1"/>
    <col min="13" max="13" width="11.28515625" customWidth="1"/>
    <col min="14" max="14" width="12.140625" customWidth="1"/>
    <col min="15" max="15" width="15.7109375" customWidth="1"/>
  </cols>
  <sheetData>
    <row r="1" spans="1:15" ht="33.75" customHeight="1">
      <c r="A1" s="81" t="s">
        <v>44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</row>
    <row r="2" spans="1:15" ht="43.5" customHeight="1">
      <c r="A2" s="80" t="s">
        <v>29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</row>
    <row r="3" spans="1:15" ht="49.5" customHeight="1">
      <c r="A3" s="87" t="s">
        <v>71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</row>
    <row r="4" spans="1:15" s="54" customFormat="1" ht="14.25" customHeight="1">
      <c r="A4" s="88" t="s">
        <v>65</v>
      </c>
      <c r="B4" s="89"/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</row>
    <row r="5" spans="1:15" ht="9.6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3"/>
      <c r="L5" s="1"/>
      <c r="M5" s="1"/>
      <c r="N5" s="13"/>
    </row>
    <row r="6" spans="1:15" ht="49.9" customHeight="1">
      <c r="A6" s="90" t="s">
        <v>9</v>
      </c>
      <c r="B6" s="92" t="s">
        <v>23</v>
      </c>
      <c r="C6" s="94" t="s">
        <v>58</v>
      </c>
      <c r="D6" s="95"/>
      <c r="E6" s="95"/>
      <c r="F6" s="95"/>
      <c r="G6" s="95"/>
      <c r="H6" s="96"/>
      <c r="I6" s="92" t="s">
        <v>24</v>
      </c>
      <c r="J6" s="92" t="s">
        <v>25</v>
      </c>
      <c r="K6" s="84" t="s">
        <v>22</v>
      </c>
      <c r="L6" s="85"/>
      <c r="M6" s="86"/>
      <c r="N6" s="53" t="s">
        <v>37</v>
      </c>
      <c r="O6" s="78" t="s">
        <v>63</v>
      </c>
    </row>
    <row r="7" spans="1:15" ht="49.9" customHeight="1">
      <c r="A7" s="91"/>
      <c r="B7" s="93"/>
      <c r="C7" s="52" t="s">
        <v>55</v>
      </c>
      <c r="D7" s="52" t="s">
        <v>56</v>
      </c>
      <c r="E7" s="52" t="s">
        <v>57</v>
      </c>
      <c r="F7" s="52" t="s">
        <v>59</v>
      </c>
      <c r="G7" s="52" t="s">
        <v>60</v>
      </c>
      <c r="H7" s="15"/>
      <c r="I7" s="93"/>
      <c r="J7" s="93"/>
      <c r="K7" s="27" t="s">
        <v>26</v>
      </c>
      <c r="L7" s="30" t="s">
        <v>10</v>
      </c>
      <c r="M7" s="30" t="s">
        <v>28</v>
      </c>
      <c r="N7" s="16"/>
      <c r="O7" s="79"/>
    </row>
    <row r="8" spans="1:15" ht="54">
      <c r="A8" s="17">
        <v>1</v>
      </c>
      <c r="B8" s="17">
        <v>2</v>
      </c>
      <c r="C8" s="17">
        <v>3</v>
      </c>
      <c r="D8" s="17">
        <v>4</v>
      </c>
      <c r="E8" s="17">
        <v>5</v>
      </c>
      <c r="F8" s="17">
        <v>6</v>
      </c>
      <c r="G8" s="17">
        <v>7</v>
      </c>
      <c r="H8" s="17" t="s">
        <v>11</v>
      </c>
      <c r="I8" s="17">
        <v>9</v>
      </c>
      <c r="J8" s="17" t="s">
        <v>61</v>
      </c>
      <c r="K8" s="28" t="s">
        <v>27</v>
      </c>
      <c r="L8" s="28">
        <v>12</v>
      </c>
      <c r="M8" s="28">
        <v>13</v>
      </c>
      <c r="N8" s="60" t="s">
        <v>64</v>
      </c>
      <c r="O8" s="61">
        <v>15</v>
      </c>
    </row>
    <row r="9" spans="1:15">
      <c r="A9" s="17"/>
      <c r="B9" s="75" t="s">
        <v>69</v>
      </c>
      <c r="C9" s="76"/>
      <c r="D9" s="76"/>
      <c r="E9" s="76"/>
      <c r="F9" s="76"/>
      <c r="G9" s="76"/>
      <c r="H9" s="76"/>
      <c r="I9" s="76"/>
      <c r="J9" s="76"/>
      <c r="K9" s="76"/>
      <c r="L9" s="76"/>
      <c r="M9" s="77"/>
      <c r="N9" s="62"/>
      <c r="O9" s="63"/>
    </row>
    <row r="10" spans="1:15" ht="30">
      <c r="A10" s="21">
        <v>1</v>
      </c>
      <c r="B10" s="64" t="s">
        <v>66</v>
      </c>
      <c r="C10" s="66">
        <v>1677.44</v>
      </c>
      <c r="D10" s="67">
        <v>2039.24</v>
      </c>
      <c r="E10" s="67">
        <v>1841.9</v>
      </c>
      <c r="F10" s="17"/>
      <c r="G10" s="17"/>
      <c r="H10" s="59">
        <f t="shared" ref="H10:H11" si="0">C10+D10+E10+F10+G10</f>
        <v>5558.58</v>
      </c>
      <c r="I10" s="17">
        <v>10</v>
      </c>
      <c r="J10" s="21">
        <v>3</v>
      </c>
      <c r="K10" s="29">
        <f t="shared" ref="K10:K15" si="1">ROUND((C10+D10+E10+F10+G10)/J10,2)</f>
        <v>1852.86</v>
      </c>
      <c r="L10" s="29">
        <f t="shared" ref="L10:L15" si="2">STDEV(C10:G10)</f>
        <v>181.15</v>
      </c>
      <c r="M10" s="31">
        <f t="shared" ref="M10:M15" si="3">L10/K10</f>
        <v>9.7799999999999998E-2</v>
      </c>
      <c r="N10" s="20">
        <f t="shared" ref="N10:N15" si="4">I10*K10</f>
        <v>18528.599999999999</v>
      </c>
      <c r="O10" s="68">
        <f>K10*I10</f>
        <v>18528.599999999999</v>
      </c>
    </row>
    <row r="11" spans="1:15" ht="30">
      <c r="A11" s="21">
        <v>2</v>
      </c>
      <c r="B11" s="64" t="s">
        <v>67</v>
      </c>
      <c r="C11" s="66">
        <v>1624</v>
      </c>
      <c r="D11" s="67">
        <v>1974</v>
      </c>
      <c r="E11" s="67">
        <v>1792</v>
      </c>
      <c r="F11" s="17"/>
      <c r="G11" s="17"/>
      <c r="H11" s="59">
        <f t="shared" si="0"/>
        <v>5390</v>
      </c>
      <c r="I11" s="17">
        <v>10</v>
      </c>
      <c r="J11" s="21">
        <v>3</v>
      </c>
      <c r="K11" s="29">
        <f t="shared" si="1"/>
        <v>1796.67</v>
      </c>
      <c r="L11" s="29">
        <f t="shared" si="2"/>
        <v>175.05</v>
      </c>
      <c r="M11" s="31">
        <f t="shared" si="3"/>
        <v>9.74E-2</v>
      </c>
      <c r="N11" s="20">
        <f t="shared" si="4"/>
        <v>17966.7</v>
      </c>
      <c r="O11" s="68">
        <f>K11*I11</f>
        <v>17966.7</v>
      </c>
    </row>
    <row r="12" spans="1:15" ht="30">
      <c r="A12" s="21">
        <v>3</v>
      </c>
      <c r="B12" s="65" t="s">
        <v>68</v>
      </c>
      <c r="C12" s="66">
        <v>31312.23</v>
      </c>
      <c r="D12" s="67">
        <v>37890.43</v>
      </c>
      <c r="E12" s="67">
        <v>34436.879999999997</v>
      </c>
      <c r="F12" s="17"/>
      <c r="G12" s="17"/>
      <c r="H12" s="59">
        <f>C12+D12+E12+F12+G12</f>
        <v>103639.54</v>
      </c>
      <c r="I12" s="17">
        <v>3</v>
      </c>
      <c r="J12" s="21">
        <v>3</v>
      </c>
      <c r="K12" s="29">
        <f t="shared" si="1"/>
        <v>34546.51</v>
      </c>
      <c r="L12" s="29">
        <f t="shared" si="2"/>
        <v>3290.47</v>
      </c>
      <c r="M12" s="31">
        <f t="shared" si="3"/>
        <v>9.5200000000000007E-2</v>
      </c>
      <c r="N12" s="20">
        <f t="shared" si="4"/>
        <v>103639.53</v>
      </c>
      <c r="O12" s="68">
        <f>K12*I12</f>
        <v>103639.53</v>
      </c>
    </row>
    <row r="13" spans="1:15">
      <c r="A13" s="17"/>
      <c r="B13" s="75" t="s">
        <v>70</v>
      </c>
      <c r="C13" s="76"/>
      <c r="D13" s="76"/>
      <c r="E13" s="76"/>
      <c r="F13" s="76"/>
      <c r="G13" s="76"/>
      <c r="H13" s="76"/>
      <c r="I13" s="76"/>
      <c r="J13" s="76"/>
      <c r="K13" s="76"/>
      <c r="L13" s="76"/>
      <c r="M13" s="76"/>
      <c r="N13" s="77"/>
      <c r="O13" s="57"/>
    </row>
    <row r="14" spans="1:15" ht="30">
      <c r="A14" s="21">
        <v>4</v>
      </c>
      <c r="B14" s="64" t="s">
        <v>66</v>
      </c>
      <c r="C14" s="21">
        <v>1809.01</v>
      </c>
      <c r="D14" s="21">
        <v>2236.59</v>
      </c>
      <c r="E14" s="21">
        <v>2006.35</v>
      </c>
      <c r="F14" s="17"/>
      <c r="G14" s="17"/>
      <c r="H14" s="59">
        <f t="shared" ref="H14:H15" si="5">C14+D14+E14+F14+G14</f>
        <v>6051.95</v>
      </c>
      <c r="I14" s="17">
        <v>12</v>
      </c>
      <c r="J14" s="21">
        <v>3</v>
      </c>
      <c r="K14" s="29">
        <f t="shared" si="1"/>
        <v>2017.32</v>
      </c>
      <c r="L14" s="29">
        <f t="shared" si="2"/>
        <v>214</v>
      </c>
      <c r="M14" s="31">
        <f t="shared" si="3"/>
        <v>0.1061</v>
      </c>
      <c r="N14" s="20">
        <f t="shared" si="4"/>
        <v>24207.84</v>
      </c>
      <c r="O14" s="68">
        <f>K14*I14</f>
        <v>24207.84</v>
      </c>
    </row>
    <row r="15" spans="1:15" ht="30">
      <c r="A15" s="21">
        <v>5</v>
      </c>
      <c r="B15" s="64" t="s">
        <v>67</v>
      </c>
      <c r="C15" s="21">
        <v>1757</v>
      </c>
      <c r="D15" s="21">
        <v>2149</v>
      </c>
      <c r="E15" s="21">
        <v>1953</v>
      </c>
      <c r="F15" s="17"/>
      <c r="G15" s="17"/>
      <c r="H15" s="59">
        <f t="shared" si="5"/>
        <v>5859</v>
      </c>
      <c r="I15" s="17">
        <v>12</v>
      </c>
      <c r="J15" s="21">
        <v>3</v>
      </c>
      <c r="K15" s="29">
        <f t="shared" si="1"/>
        <v>1953</v>
      </c>
      <c r="L15" s="29">
        <f t="shared" si="2"/>
        <v>196</v>
      </c>
      <c r="M15" s="31">
        <f t="shared" si="3"/>
        <v>0.1004</v>
      </c>
      <c r="N15" s="20">
        <f t="shared" si="4"/>
        <v>23436</v>
      </c>
      <c r="O15" s="68">
        <f>K15*I15</f>
        <v>23436</v>
      </c>
    </row>
    <row r="16" spans="1:15" ht="41.25" customHeight="1">
      <c r="A16" s="56">
        <v>6</v>
      </c>
      <c r="B16" s="65" t="s">
        <v>68</v>
      </c>
      <c r="C16" s="108">
        <v>33811.949999999997</v>
      </c>
      <c r="D16" s="109">
        <v>41311.1</v>
      </c>
      <c r="E16" s="109">
        <v>37528.550000000003</v>
      </c>
      <c r="F16" s="20"/>
      <c r="G16" s="20"/>
      <c r="H16" s="55">
        <f>C16+D16+E16+F16+G16</f>
        <v>112651.6</v>
      </c>
      <c r="I16" s="110">
        <v>3</v>
      </c>
      <c r="J16" s="21">
        <v>3</v>
      </c>
      <c r="K16" s="29">
        <f>ROUND((C16+D16+E16+F16+G16)/J16,2)</f>
        <v>37550.53</v>
      </c>
      <c r="L16" s="29">
        <f>STDEV(C16:G16)</f>
        <v>3749.62</v>
      </c>
      <c r="M16" s="31">
        <f>L16/K16</f>
        <v>9.9900000000000003E-2</v>
      </c>
      <c r="N16" s="20">
        <f>I16*K16</f>
        <v>112651.59</v>
      </c>
      <c r="O16" s="68">
        <f>K16*I16</f>
        <v>112651.59</v>
      </c>
    </row>
    <row r="17" spans="1:15">
      <c r="A17" s="35"/>
      <c r="B17" s="35"/>
      <c r="C17" s="35"/>
      <c r="D17" s="35"/>
      <c r="E17" s="35"/>
      <c r="F17" s="35"/>
      <c r="G17" s="35"/>
      <c r="H17" s="36"/>
      <c r="I17" s="35"/>
      <c r="J17" s="35"/>
      <c r="K17" s="37"/>
      <c r="L17" s="37"/>
      <c r="M17" s="38"/>
      <c r="N17" s="37"/>
      <c r="O17" s="58"/>
    </row>
    <row r="18" spans="1:15" ht="25.5" customHeight="1">
      <c r="A18" s="82" t="s">
        <v>36</v>
      </c>
      <c r="B18" s="83"/>
      <c r="C18" s="83"/>
      <c r="D18" s="83"/>
      <c r="E18" s="83"/>
      <c r="F18" s="83"/>
      <c r="G18" s="83"/>
      <c r="H18" s="83"/>
      <c r="I18" s="83"/>
      <c r="J18" s="83"/>
      <c r="K18" s="83"/>
      <c r="L18" s="83"/>
      <c r="M18" s="23"/>
      <c r="N18" s="24">
        <f>SUM(N16:N17)</f>
        <v>112651.59</v>
      </c>
      <c r="O18" s="107">
        <f>O10+O11+O12+O14+O15+O16</f>
        <v>300430.26</v>
      </c>
    </row>
    <row r="19" spans="1:15">
      <c r="A19" s="1"/>
      <c r="B19" s="1"/>
      <c r="C19" s="1"/>
      <c r="D19" s="1"/>
      <c r="E19" s="1"/>
      <c r="F19" s="1"/>
      <c r="G19" s="1"/>
      <c r="H19" s="1"/>
      <c r="I19" s="1"/>
      <c r="J19" s="1"/>
      <c r="K19" s="13"/>
      <c r="L19" s="1"/>
      <c r="M19" s="1"/>
      <c r="N19" s="13"/>
    </row>
  </sheetData>
  <mergeCells count="14">
    <mergeCell ref="A1:N1"/>
    <mergeCell ref="A3:N3"/>
    <mergeCell ref="A4:N4"/>
    <mergeCell ref="A6:A7"/>
    <mergeCell ref="B6:B7"/>
    <mergeCell ref="C6:H6"/>
    <mergeCell ref="I6:I7"/>
    <mergeCell ref="J6:J7"/>
    <mergeCell ref="B9:M9"/>
    <mergeCell ref="B13:N13"/>
    <mergeCell ref="O6:O7"/>
    <mergeCell ref="A2:N2"/>
    <mergeCell ref="A18:L18"/>
    <mergeCell ref="K6:M6"/>
  </mergeCells>
  <pageMargins left="0" right="0" top="0" bottom="0" header="0" footer="0"/>
  <pageSetup paperSize="9" scale="86" fitToHeight="0" orientation="landscape" verticalDpi="4294967295" r:id="rId1"/>
  <rowBreaks count="1" manualBreakCount="1">
    <brk id="17" max="16383" man="1"/>
  </rowBreaks>
  <colBreaks count="1" manualBreakCount="1">
    <brk id="14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92D050"/>
  </sheetPr>
  <dimension ref="A1:B16"/>
  <sheetViews>
    <sheetView topLeftCell="A4" workbookViewId="0">
      <selection activeCell="F6" sqref="F6"/>
    </sheetView>
  </sheetViews>
  <sheetFormatPr defaultRowHeight="15"/>
  <cols>
    <col min="1" max="1" width="36.140625" style="3" customWidth="1"/>
    <col min="2" max="2" width="51" style="2" customWidth="1"/>
    <col min="3" max="16384" width="9.140625" style="1"/>
  </cols>
  <sheetData>
    <row r="1" spans="1:2" ht="21.75" customHeight="1">
      <c r="A1" s="69" t="s">
        <v>38</v>
      </c>
      <c r="B1" s="69"/>
    </row>
    <row r="2" spans="1:2" ht="30.75" customHeight="1">
      <c r="A2" s="69"/>
      <c r="B2" s="69"/>
    </row>
    <row r="3" spans="1:2" ht="15.75">
      <c r="A3" s="70" t="s">
        <v>0</v>
      </c>
      <c r="B3" s="70"/>
    </row>
    <row r="4" spans="1:2" ht="15.75">
      <c r="A4" s="4"/>
      <c r="B4" s="4"/>
    </row>
    <row r="5" spans="1:2" ht="67.5" customHeight="1">
      <c r="A5" s="5" t="s">
        <v>1</v>
      </c>
      <c r="B5" s="5"/>
    </row>
    <row r="6" spans="1:2" ht="308.25" customHeight="1">
      <c r="A6" s="5" t="s">
        <v>2</v>
      </c>
      <c r="B6" s="5" t="s">
        <v>46</v>
      </c>
    </row>
    <row r="7" spans="1:2" ht="91.5" customHeight="1">
      <c r="A7" s="5" t="s">
        <v>51</v>
      </c>
      <c r="B7" s="6" t="s">
        <v>21</v>
      </c>
    </row>
    <row r="8" spans="1:2" ht="29.25" customHeight="1">
      <c r="A8" s="71" t="s">
        <v>3</v>
      </c>
      <c r="B8" s="72"/>
    </row>
    <row r="9" spans="1:2" ht="15.75">
      <c r="A9" s="44"/>
      <c r="B9" s="44"/>
    </row>
    <row r="10" spans="1:2" ht="15.75">
      <c r="A10" s="73" t="s">
        <v>4</v>
      </c>
      <c r="B10" s="73"/>
    </row>
    <row r="11" spans="1:2" ht="15.75">
      <c r="A11" s="44"/>
      <c r="B11" s="44"/>
    </row>
    <row r="12" spans="1:2" ht="15.75">
      <c r="A12" s="45" t="s">
        <v>8</v>
      </c>
      <c r="B12" s="45" t="s">
        <v>5</v>
      </c>
    </row>
    <row r="13" spans="1:2" ht="15.75">
      <c r="A13" s="44"/>
      <c r="B13" s="44"/>
    </row>
    <row r="14" spans="1:2" ht="15.75">
      <c r="A14" s="10" t="s">
        <v>6</v>
      </c>
      <c r="B14" s="44"/>
    </row>
    <row r="15" spans="1:2" ht="15.75">
      <c r="A15" s="11"/>
      <c r="B15" s="44"/>
    </row>
    <row r="16" spans="1:2" ht="29.25" customHeight="1">
      <c r="A16" s="74" t="s">
        <v>7</v>
      </c>
      <c r="B16" s="74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92D050"/>
  </sheetPr>
  <dimension ref="A1:P17"/>
  <sheetViews>
    <sheetView workbookViewId="0">
      <selection activeCell="H8" sqref="H8"/>
    </sheetView>
  </sheetViews>
  <sheetFormatPr defaultRowHeight="1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>
      <c r="A1" s="81" t="s">
        <v>30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</row>
    <row r="2" spans="1:16" ht="68.25" customHeight="1">
      <c r="A2" s="80" t="s">
        <v>47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</row>
    <row r="3" spans="1:16" ht="35.25" customHeight="1">
      <c r="A3" s="87" t="s">
        <v>49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48"/>
      <c r="N3" s="48"/>
    </row>
    <row r="4" spans="1:16" ht="11.25" customHeight="1">
      <c r="A4" s="1"/>
      <c r="B4" s="1"/>
      <c r="C4" s="1"/>
      <c r="D4" s="1"/>
      <c r="E4" s="1"/>
      <c r="F4" s="1"/>
      <c r="G4" s="1"/>
      <c r="H4" s="1"/>
      <c r="I4" s="13"/>
      <c r="J4" s="1"/>
      <c r="K4" s="1"/>
      <c r="L4" s="1"/>
    </row>
    <row r="5" spans="1:16" ht="60.75" customHeight="1">
      <c r="A5" s="90" t="s">
        <v>9</v>
      </c>
      <c r="B5" s="92" t="s">
        <v>23</v>
      </c>
      <c r="C5" s="94" t="s">
        <v>58</v>
      </c>
      <c r="D5" s="95"/>
      <c r="E5" s="95"/>
      <c r="F5" s="96"/>
      <c r="G5" s="92" t="s">
        <v>24</v>
      </c>
      <c r="H5" s="92" t="s">
        <v>25</v>
      </c>
      <c r="I5" s="97" t="s">
        <v>22</v>
      </c>
      <c r="J5" s="97"/>
      <c r="K5" s="97"/>
      <c r="L5" s="49" t="s">
        <v>37</v>
      </c>
      <c r="P5" s="32"/>
    </row>
    <row r="6" spans="1:16" ht="89.25">
      <c r="A6" s="98"/>
      <c r="B6" s="99"/>
      <c r="C6" s="51" t="s">
        <v>55</v>
      </c>
      <c r="D6" s="51" t="s">
        <v>56</v>
      </c>
      <c r="E6" s="51" t="s">
        <v>57</v>
      </c>
      <c r="F6" s="15"/>
      <c r="G6" s="93"/>
      <c r="H6" s="93"/>
      <c r="I6" s="27" t="s">
        <v>26</v>
      </c>
      <c r="J6" s="30" t="s">
        <v>10</v>
      </c>
      <c r="K6" s="30" t="s">
        <v>28</v>
      </c>
      <c r="L6" s="16"/>
    </row>
    <row r="7" spans="1:16" ht="40.5">
      <c r="A7" s="17">
        <v>1</v>
      </c>
      <c r="B7" s="17">
        <v>2</v>
      </c>
      <c r="C7" s="17">
        <v>3</v>
      </c>
      <c r="D7" s="17">
        <v>4</v>
      </c>
      <c r="E7" s="17">
        <v>5</v>
      </c>
      <c r="F7" s="17" t="s">
        <v>33</v>
      </c>
      <c r="G7" s="17">
        <v>7</v>
      </c>
      <c r="H7" s="17" t="s">
        <v>62</v>
      </c>
      <c r="I7" s="28" t="s">
        <v>34</v>
      </c>
      <c r="J7" s="28">
        <v>10</v>
      </c>
      <c r="K7" s="28">
        <v>11</v>
      </c>
      <c r="L7" s="17" t="s">
        <v>35</v>
      </c>
    </row>
    <row r="8" spans="1:16">
      <c r="A8" s="18">
        <v>1</v>
      </c>
      <c r="B8" s="19"/>
      <c r="C8" s="20"/>
      <c r="D8" s="20"/>
      <c r="E8" s="20"/>
      <c r="F8" s="47">
        <f>C8+D8+E8</f>
        <v>0</v>
      </c>
      <c r="G8" s="21"/>
      <c r="H8" s="21"/>
      <c r="I8" s="29" t="e">
        <f t="shared" ref="I8:I14" si="0">AVERAGE(C8:E8)</f>
        <v>#DIV/0!</v>
      </c>
      <c r="J8" s="29" t="e">
        <f t="shared" ref="J8:J14" si="1">STDEV(C8:E8)</f>
        <v>#DIV/0!</v>
      </c>
      <c r="K8" s="31" t="e">
        <f>J8/I8</f>
        <v>#DIV/0!</v>
      </c>
      <c r="L8" s="20" t="e">
        <f>F8/H8*G8</f>
        <v>#DIV/0!</v>
      </c>
    </row>
    <row r="9" spans="1:16">
      <c r="A9" s="18">
        <v>2</v>
      </c>
      <c r="B9" s="19"/>
      <c r="C9" s="20"/>
      <c r="D9" s="20"/>
      <c r="E9" s="20"/>
      <c r="F9" s="47">
        <f t="shared" ref="F9:F14" si="2">C9+D9+E9</f>
        <v>0</v>
      </c>
      <c r="G9" s="21"/>
      <c r="H9" s="21"/>
      <c r="I9" s="29" t="e">
        <f t="shared" si="0"/>
        <v>#DIV/0!</v>
      </c>
      <c r="J9" s="29" t="e">
        <f t="shared" si="1"/>
        <v>#DIV/0!</v>
      </c>
      <c r="K9" s="31" t="e">
        <f t="shared" ref="K9:K14" si="3">J9/I9</f>
        <v>#DIV/0!</v>
      </c>
      <c r="L9" s="20" t="e">
        <f t="shared" ref="L9:L14" si="4">F9/H9*G9</f>
        <v>#DIV/0!</v>
      </c>
    </row>
    <row r="10" spans="1:16">
      <c r="A10" s="18">
        <v>3</v>
      </c>
      <c r="B10" s="19"/>
      <c r="C10" s="20"/>
      <c r="D10" s="20"/>
      <c r="E10" s="20"/>
      <c r="F10" s="47">
        <f t="shared" si="2"/>
        <v>0</v>
      </c>
      <c r="G10" s="21"/>
      <c r="H10" s="21"/>
      <c r="I10" s="29" t="e">
        <f t="shared" si="0"/>
        <v>#DIV/0!</v>
      </c>
      <c r="J10" s="29" t="e">
        <f t="shared" si="1"/>
        <v>#DIV/0!</v>
      </c>
      <c r="K10" s="31" t="e">
        <f t="shared" si="3"/>
        <v>#DIV/0!</v>
      </c>
      <c r="L10" s="20" t="e">
        <f t="shared" si="4"/>
        <v>#DIV/0!</v>
      </c>
    </row>
    <row r="11" spans="1:16">
      <c r="A11" s="18">
        <v>4</v>
      </c>
      <c r="B11" s="19"/>
      <c r="C11" s="20"/>
      <c r="D11" s="20"/>
      <c r="E11" s="20"/>
      <c r="F11" s="47">
        <f t="shared" si="2"/>
        <v>0</v>
      </c>
      <c r="G11" s="21"/>
      <c r="H11" s="21"/>
      <c r="I11" s="29" t="e">
        <f t="shared" si="0"/>
        <v>#DIV/0!</v>
      </c>
      <c r="J11" s="29" t="e">
        <f t="shared" si="1"/>
        <v>#DIV/0!</v>
      </c>
      <c r="K11" s="31" t="e">
        <f t="shared" si="3"/>
        <v>#DIV/0!</v>
      </c>
      <c r="L11" s="20" t="e">
        <f t="shared" si="4"/>
        <v>#DIV/0!</v>
      </c>
    </row>
    <row r="12" spans="1:16">
      <c r="A12" s="18">
        <v>5</v>
      </c>
      <c r="B12" s="19"/>
      <c r="C12" s="20"/>
      <c r="D12" s="20"/>
      <c r="E12" s="20"/>
      <c r="F12" s="47">
        <f t="shared" si="2"/>
        <v>0</v>
      </c>
      <c r="G12" s="21"/>
      <c r="H12" s="21"/>
      <c r="I12" s="29" t="e">
        <f t="shared" si="0"/>
        <v>#DIV/0!</v>
      </c>
      <c r="J12" s="29" t="e">
        <f t="shared" si="1"/>
        <v>#DIV/0!</v>
      </c>
      <c r="K12" s="31" t="e">
        <f t="shared" si="3"/>
        <v>#DIV/0!</v>
      </c>
      <c r="L12" s="20" t="e">
        <f t="shared" si="4"/>
        <v>#DIV/0!</v>
      </c>
    </row>
    <row r="13" spans="1:16">
      <c r="A13" s="18">
        <v>6</v>
      </c>
      <c r="B13" s="19"/>
      <c r="C13" s="20"/>
      <c r="D13" s="20"/>
      <c r="E13" s="20"/>
      <c r="F13" s="47">
        <f t="shared" si="2"/>
        <v>0</v>
      </c>
      <c r="G13" s="21"/>
      <c r="H13" s="21"/>
      <c r="I13" s="29" t="e">
        <f t="shared" si="0"/>
        <v>#DIV/0!</v>
      </c>
      <c r="J13" s="29" t="e">
        <f t="shared" si="1"/>
        <v>#DIV/0!</v>
      </c>
      <c r="K13" s="31" t="e">
        <f t="shared" si="3"/>
        <v>#DIV/0!</v>
      </c>
      <c r="L13" s="20" t="e">
        <f t="shared" si="4"/>
        <v>#DIV/0!</v>
      </c>
    </row>
    <row r="14" spans="1:16">
      <c r="A14" s="18">
        <v>7</v>
      </c>
      <c r="B14" s="19"/>
      <c r="C14" s="20"/>
      <c r="D14" s="20"/>
      <c r="E14" s="20"/>
      <c r="F14" s="47">
        <f t="shared" si="2"/>
        <v>0</v>
      </c>
      <c r="G14" s="21"/>
      <c r="H14" s="21"/>
      <c r="I14" s="29" t="e">
        <f t="shared" si="0"/>
        <v>#DIV/0!</v>
      </c>
      <c r="J14" s="29" t="e">
        <f t="shared" si="1"/>
        <v>#DIV/0!</v>
      </c>
      <c r="K14" s="31" t="e">
        <f t="shared" si="3"/>
        <v>#DIV/0!</v>
      </c>
      <c r="L14" s="20" t="e">
        <f t="shared" si="4"/>
        <v>#DIV/0!</v>
      </c>
    </row>
    <row r="15" spans="1:16" ht="6" customHeight="1">
      <c r="A15" s="39"/>
      <c r="B15" s="39"/>
      <c r="C15" s="39"/>
      <c r="D15" s="39"/>
      <c r="E15" s="39"/>
      <c r="F15" s="40"/>
      <c r="G15" s="39"/>
      <c r="H15" s="39"/>
      <c r="I15" s="41"/>
      <c r="J15" s="41"/>
      <c r="K15" s="42"/>
      <c r="L15" s="41"/>
    </row>
    <row r="16" spans="1:16" ht="33" customHeight="1">
      <c r="A16" s="82" t="s">
        <v>36</v>
      </c>
      <c r="B16" s="83"/>
      <c r="C16" s="83"/>
      <c r="D16" s="83"/>
      <c r="E16" s="83"/>
      <c r="F16" s="83"/>
      <c r="G16" s="83"/>
      <c r="H16" s="83"/>
      <c r="I16" s="83"/>
      <c r="J16" s="46"/>
      <c r="K16" s="46"/>
      <c r="L16" s="24" t="e">
        <f>SUM(L8:L15)</f>
        <v>#DIV/0!</v>
      </c>
    </row>
    <row r="17" spans="1:12">
      <c r="A17" s="1"/>
      <c r="C17" s="1"/>
      <c r="D17" s="1"/>
      <c r="E17" s="1"/>
      <c r="F17" s="1"/>
      <c r="G17" s="1"/>
      <c r="H17" s="1"/>
      <c r="I17" s="13"/>
      <c r="J17" s="1"/>
      <c r="K17" s="1"/>
      <c r="L17" s="1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left="0.39370078740157483" right="0.39370078740157483" top="0.59055118110236227" bottom="0.59055118110236227" header="0" footer="0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00B0F0"/>
  </sheetPr>
  <dimension ref="A1:B16"/>
  <sheetViews>
    <sheetView workbookViewId="0">
      <selection activeCell="D14" sqref="D14"/>
    </sheetView>
  </sheetViews>
  <sheetFormatPr defaultRowHeight="1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>
      <c r="A1" s="69" t="s">
        <v>38</v>
      </c>
      <c r="B1" s="69"/>
    </row>
    <row r="2" spans="1:2" ht="54.75" customHeight="1">
      <c r="A2" s="69"/>
      <c r="B2" s="69"/>
    </row>
    <row r="3" spans="1:2" ht="15.75">
      <c r="A3" s="70" t="s">
        <v>0</v>
      </c>
      <c r="B3" s="70"/>
    </row>
    <row r="4" spans="1:2" ht="15.75">
      <c r="A4" s="4"/>
      <c r="B4" s="4"/>
    </row>
    <row r="5" spans="1:2" ht="86.25" customHeight="1">
      <c r="A5" s="5" t="s">
        <v>1</v>
      </c>
      <c r="B5" s="5"/>
    </row>
    <row r="6" spans="1:2" ht="181.5" customHeight="1">
      <c r="A6" s="5" t="s">
        <v>2</v>
      </c>
      <c r="B6" s="5" t="s">
        <v>39</v>
      </c>
    </row>
    <row r="7" spans="1:2" ht="91.5" customHeight="1">
      <c r="A7" s="5" t="s">
        <v>51</v>
      </c>
      <c r="B7" s="6" t="s">
        <v>21</v>
      </c>
    </row>
    <row r="8" spans="1:2" ht="29.25" customHeight="1">
      <c r="A8" s="71" t="s">
        <v>3</v>
      </c>
      <c r="B8" s="72"/>
    </row>
    <row r="9" spans="1:2" ht="15.75">
      <c r="A9" s="8"/>
      <c r="B9" s="8"/>
    </row>
    <row r="10" spans="1:2" ht="15.75">
      <c r="A10" s="73" t="s">
        <v>4</v>
      </c>
      <c r="B10" s="73"/>
    </row>
    <row r="11" spans="1:2" ht="15.75">
      <c r="A11" s="8"/>
      <c r="B11" s="8"/>
    </row>
    <row r="12" spans="1:2" ht="15.75">
      <c r="A12" s="12" t="s">
        <v>8</v>
      </c>
      <c r="B12" s="12" t="s">
        <v>5</v>
      </c>
    </row>
    <row r="13" spans="1:2" ht="15.75">
      <c r="A13" s="8"/>
      <c r="B13" s="8"/>
    </row>
    <row r="14" spans="1:2" ht="15.75">
      <c r="A14" s="10" t="s">
        <v>6</v>
      </c>
      <c r="B14" s="8"/>
    </row>
    <row r="15" spans="1:2" ht="15.75">
      <c r="A15" s="11"/>
      <c r="B15" s="8"/>
    </row>
    <row r="16" spans="1:2" ht="29.25" customHeight="1">
      <c r="A16" s="74" t="s">
        <v>7</v>
      </c>
      <c r="B16" s="74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00B0F0"/>
  </sheetPr>
  <dimension ref="A1:R19"/>
  <sheetViews>
    <sheetView workbookViewId="0">
      <selection activeCell="H10" sqref="H10"/>
    </sheetView>
  </sheetViews>
  <sheetFormatPr defaultRowHeight="15"/>
  <cols>
    <col min="1" max="1" width="3.5703125" customWidth="1"/>
    <col min="2" max="2" width="17.42578125" customWidth="1"/>
    <col min="3" max="3" width="7.7109375" customWidth="1"/>
    <col min="4" max="5" width="8" customWidth="1"/>
    <col min="6" max="6" width="8.85546875" customWidth="1"/>
    <col min="7" max="8" width="8.42578125" customWidth="1"/>
    <col min="9" max="9" width="11" customWidth="1"/>
    <col min="10" max="10" width="13.140625" customWidth="1"/>
    <col min="11" max="11" width="11.28515625" customWidth="1"/>
    <col min="12" max="12" width="12.140625" customWidth="1"/>
    <col min="13" max="13" width="9.42578125" customWidth="1"/>
    <col min="14" max="14" width="10.7109375" customWidth="1"/>
  </cols>
  <sheetData>
    <row r="1" spans="1:18" ht="24" customHeight="1">
      <c r="A1" s="81" t="s">
        <v>30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</row>
    <row r="2" spans="1:18" ht="14.25" customHeight="1">
      <c r="A2" s="80" t="s">
        <v>31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</row>
    <row r="3" spans="1:18">
      <c r="A3" s="81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</row>
    <row r="4" spans="1:18" ht="49.5" customHeight="1">
      <c r="A4" s="87" t="s">
        <v>32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</row>
    <row r="5" spans="1:18" ht="21.75" customHeight="1">
      <c r="A5" s="87" t="s">
        <v>43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</row>
    <row r="6" spans="1:18">
      <c r="A6" s="1"/>
      <c r="B6" s="1"/>
      <c r="C6" s="1"/>
      <c r="D6" s="1"/>
      <c r="E6" s="1"/>
      <c r="F6" s="1"/>
      <c r="G6" s="1"/>
      <c r="H6" s="1"/>
      <c r="I6" s="13"/>
      <c r="J6" s="1"/>
      <c r="K6" s="1"/>
      <c r="L6" s="1"/>
      <c r="M6" s="1"/>
      <c r="N6" s="13"/>
    </row>
    <row r="7" spans="1:18" ht="76.5" customHeight="1">
      <c r="A7" s="90" t="s">
        <v>9</v>
      </c>
      <c r="B7" s="92" t="s">
        <v>23</v>
      </c>
      <c r="C7" s="94" t="s">
        <v>58</v>
      </c>
      <c r="D7" s="95"/>
      <c r="E7" s="95"/>
      <c r="F7" s="96"/>
      <c r="G7" s="92" t="s">
        <v>24</v>
      </c>
      <c r="H7" s="92" t="s">
        <v>25</v>
      </c>
      <c r="I7" s="100" t="s">
        <v>22</v>
      </c>
      <c r="J7" s="100"/>
      <c r="K7" s="100"/>
      <c r="L7" s="14" t="s">
        <v>37</v>
      </c>
      <c r="M7" s="50" t="s">
        <v>54</v>
      </c>
      <c r="N7" s="101" t="s">
        <v>42</v>
      </c>
      <c r="R7" s="32"/>
    </row>
    <row r="8" spans="1:18" ht="153">
      <c r="A8" s="98"/>
      <c r="B8" s="99"/>
      <c r="C8" s="51" t="s">
        <v>55</v>
      </c>
      <c r="D8" s="51" t="s">
        <v>56</v>
      </c>
      <c r="E8" s="51" t="s">
        <v>57</v>
      </c>
      <c r="F8" s="15"/>
      <c r="G8" s="93"/>
      <c r="H8" s="93"/>
      <c r="I8" s="27" t="s">
        <v>26</v>
      </c>
      <c r="J8" s="30" t="s">
        <v>10</v>
      </c>
      <c r="K8" s="30" t="s">
        <v>28</v>
      </c>
      <c r="L8" s="16"/>
      <c r="M8" s="33" t="s">
        <v>53</v>
      </c>
      <c r="N8" s="102"/>
    </row>
    <row r="9" spans="1:18" ht="54">
      <c r="A9" s="17">
        <v>1</v>
      </c>
      <c r="B9" s="17">
        <v>2</v>
      </c>
      <c r="C9" s="17">
        <v>3</v>
      </c>
      <c r="D9" s="17">
        <v>4</v>
      </c>
      <c r="E9" s="17">
        <v>5</v>
      </c>
      <c r="F9" s="17" t="s">
        <v>33</v>
      </c>
      <c r="G9" s="17">
        <v>7</v>
      </c>
      <c r="H9" s="17" t="s">
        <v>62</v>
      </c>
      <c r="I9" s="28" t="s">
        <v>34</v>
      </c>
      <c r="J9" s="28">
        <v>10</v>
      </c>
      <c r="K9" s="28">
        <v>11</v>
      </c>
      <c r="L9" s="17" t="s">
        <v>35</v>
      </c>
      <c r="M9" s="17">
        <v>13</v>
      </c>
      <c r="N9" s="17">
        <v>14</v>
      </c>
    </row>
    <row r="10" spans="1:18">
      <c r="A10" s="18">
        <v>1</v>
      </c>
      <c r="B10" s="19"/>
      <c r="C10" s="20"/>
      <c r="D10" s="20"/>
      <c r="E10" s="20"/>
      <c r="F10" s="26">
        <f>C10+D10+E10</f>
        <v>0</v>
      </c>
      <c r="G10" s="21"/>
      <c r="H10" s="21"/>
      <c r="I10" s="29" t="e">
        <f t="shared" ref="I10:I16" si="0">AVERAGE(C10:E10)</f>
        <v>#DIV/0!</v>
      </c>
      <c r="J10" s="29" t="e">
        <f t="shared" ref="J10:J16" si="1">STDEV(C10:E10)</f>
        <v>#DIV/0!</v>
      </c>
      <c r="K10" s="31" t="e">
        <f>J10/I10</f>
        <v>#DIV/0!</v>
      </c>
      <c r="L10" s="20" t="e">
        <f>F10/H10*G10</f>
        <v>#DIV/0!</v>
      </c>
      <c r="M10" s="34"/>
      <c r="N10" s="20" t="e">
        <f>L10*(1+M10)</f>
        <v>#DIV/0!</v>
      </c>
    </row>
    <row r="11" spans="1:18">
      <c r="A11" s="18">
        <v>2</v>
      </c>
      <c r="B11" s="19"/>
      <c r="C11" s="20"/>
      <c r="D11" s="20"/>
      <c r="E11" s="20"/>
      <c r="F11" s="26">
        <f t="shared" ref="F11:F16" si="2">C11+D11+E11</f>
        <v>0</v>
      </c>
      <c r="G11" s="21"/>
      <c r="H11" s="21"/>
      <c r="I11" s="29" t="e">
        <f t="shared" si="0"/>
        <v>#DIV/0!</v>
      </c>
      <c r="J11" s="29" t="e">
        <f t="shared" si="1"/>
        <v>#DIV/0!</v>
      </c>
      <c r="K11" s="31" t="e">
        <f t="shared" ref="K11:K16" si="3">J11/I11</f>
        <v>#DIV/0!</v>
      </c>
      <c r="L11" s="20" t="e">
        <f t="shared" ref="L11:L16" si="4">F11/H11*G11</f>
        <v>#DIV/0!</v>
      </c>
      <c r="M11" s="34"/>
      <c r="N11" s="20" t="e">
        <f t="shared" ref="N11:N16" si="5">L11*(1+M11)</f>
        <v>#DIV/0!</v>
      </c>
    </row>
    <row r="12" spans="1:18">
      <c r="A12" s="18">
        <v>3</v>
      </c>
      <c r="B12" s="19"/>
      <c r="C12" s="20"/>
      <c r="D12" s="20"/>
      <c r="E12" s="20"/>
      <c r="F12" s="26">
        <f t="shared" si="2"/>
        <v>0</v>
      </c>
      <c r="G12" s="21"/>
      <c r="H12" s="21"/>
      <c r="I12" s="29" t="e">
        <f t="shared" si="0"/>
        <v>#DIV/0!</v>
      </c>
      <c r="J12" s="29" t="e">
        <f t="shared" si="1"/>
        <v>#DIV/0!</v>
      </c>
      <c r="K12" s="31" t="e">
        <f t="shared" si="3"/>
        <v>#DIV/0!</v>
      </c>
      <c r="L12" s="20" t="e">
        <f t="shared" si="4"/>
        <v>#DIV/0!</v>
      </c>
      <c r="M12" s="34"/>
      <c r="N12" s="20" t="e">
        <f t="shared" si="5"/>
        <v>#DIV/0!</v>
      </c>
    </row>
    <row r="13" spans="1:18">
      <c r="A13" s="18">
        <v>4</v>
      </c>
      <c r="B13" s="19"/>
      <c r="C13" s="20"/>
      <c r="D13" s="20"/>
      <c r="E13" s="20"/>
      <c r="F13" s="26">
        <f t="shared" si="2"/>
        <v>0</v>
      </c>
      <c r="G13" s="21"/>
      <c r="H13" s="21"/>
      <c r="I13" s="29" t="e">
        <f t="shared" si="0"/>
        <v>#DIV/0!</v>
      </c>
      <c r="J13" s="29" t="e">
        <f t="shared" si="1"/>
        <v>#DIV/0!</v>
      </c>
      <c r="K13" s="31" t="e">
        <f t="shared" si="3"/>
        <v>#DIV/0!</v>
      </c>
      <c r="L13" s="20" t="e">
        <f t="shared" si="4"/>
        <v>#DIV/0!</v>
      </c>
      <c r="M13" s="34"/>
      <c r="N13" s="20" t="e">
        <f t="shared" si="5"/>
        <v>#DIV/0!</v>
      </c>
    </row>
    <row r="14" spans="1:18">
      <c r="A14" s="18">
        <v>5</v>
      </c>
      <c r="B14" s="19"/>
      <c r="C14" s="20"/>
      <c r="D14" s="20"/>
      <c r="E14" s="20"/>
      <c r="F14" s="26">
        <f t="shared" si="2"/>
        <v>0</v>
      </c>
      <c r="G14" s="21"/>
      <c r="H14" s="21"/>
      <c r="I14" s="29" t="e">
        <f t="shared" si="0"/>
        <v>#DIV/0!</v>
      </c>
      <c r="J14" s="29" t="e">
        <f t="shared" si="1"/>
        <v>#DIV/0!</v>
      </c>
      <c r="K14" s="31" t="e">
        <f t="shared" si="3"/>
        <v>#DIV/0!</v>
      </c>
      <c r="L14" s="20" t="e">
        <f t="shared" si="4"/>
        <v>#DIV/0!</v>
      </c>
      <c r="M14" s="34"/>
      <c r="N14" s="20" t="e">
        <f t="shared" si="5"/>
        <v>#DIV/0!</v>
      </c>
    </row>
    <row r="15" spans="1:18">
      <c r="A15" s="18">
        <v>6</v>
      </c>
      <c r="B15" s="19"/>
      <c r="C15" s="20"/>
      <c r="D15" s="20"/>
      <c r="E15" s="20"/>
      <c r="F15" s="26">
        <f t="shared" si="2"/>
        <v>0</v>
      </c>
      <c r="G15" s="21"/>
      <c r="H15" s="21"/>
      <c r="I15" s="29" t="e">
        <f t="shared" si="0"/>
        <v>#DIV/0!</v>
      </c>
      <c r="J15" s="29" t="e">
        <f t="shared" si="1"/>
        <v>#DIV/0!</v>
      </c>
      <c r="K15" s="31" t="e">
        <f t="shared" si="3"/>
        <v>#DIV/0!</v>
      </c>
      <c r="L15" s="20" t="e">
        <f t="shared" si="4"/>
        <v>#DIV/0!</v>
      </c>
      <c r="M15" s="34"/>
      <c r="N15" s="20" t="e">
        <f t="shared" si="5"/>
        <v>#DIV/0!</v>
      </c>
    </row>
    <row r="16" spans="1:18">
      <c r="A16" s="18">
        <v>7</v>
      </c>
      <c r="B16" s="19"/>
      <c r="C16" s="20"/>
      <c r="D16" s="20"/>
      <c r="E16" s="20"/>
      <c r="F16" s="26">
        <f t="shared" si="2"/>
        <v>0</v>
      </c>
      <c r="G16" s="21"/>
      <c r="H16" s="21"/>
      <c r="I16" s="29" t="e">
        <f t="shared" si="0"/>
        <v>#DIV/0!</v>
      </c>
      <c r="J16" s="29" t="e">
        <f t="shared" si="1"/>
        <v>#DIV/0!</v>
      </c>
      <c r="K16" s="31" t="e">
        <f t="shared" si="3"/>
        <v>#DIV/0!</v>
      </c>
      <c r="L16" s="20" t="e">
        <f t="shared" si="4"/>
        <v>#DIV/0!</v>
      </c>
      <c r="M16" s="34"/>
      <c r="N16" s="20" t="e">
        <f t="shared" si="5"/>
        <v>#DIV/0!</v>
      </c>
    </row>
    <row r="17" spans="1:14" ht="6" customHeight="1">
      <c r="A17" s="39"/>
      <c r="B17" s="39"/>
      <c r="C17" s="39"/>
      <c r="D17" s="39"/>
      <c r="E17" s="39"/>
      <c r="F17" s="40"/>
      <c r="G17" s="39"/>
      <c r="H17" s="39"/>
      <c r="I17" s="41"/>
      <c r="J17" s="41"/>
      <c r="K17" s="42"/>
      <c r="L17" s="41"/>
      <c r="M17" s="43"/>
      <c r="N17" s="41"/>
    </row>
    <row r="18" spans="1:14" ht="33" customHeight="1">
      <c r="A18" s="82" t="s">
        <v>36</v>
      </c>
      <c r="B18" s="83"/>
      <c r="C18" s="83"/>
      <c r="D18" s="83"/>
      <c r="E18" s="83"/>
      <c r="F18" s="83"/>
      <c r="G18" s="83"/>
      <c r="H18" s="83"/>
      <c r="I18" s="83"/>
      <c r="J18" s="22"/>
      <c r="K18" s="22"/>
      <c r="L18" s="24" t="e">
        <f>SUM(L10:L17)</f>
        <v>#DIV/0!</v>
      </c>
      <c r="M18" s="24"/>
      <c r="N18" s="24" t="e">
        <f>SUM(N10:N17)</f>
        <v>#DIV/0!</v>
      </c>
    </row>
    <row r="19" spans="1:14">
      <c r="A19" s="1"/>
      <c r="C19" s="1"/>
      <c r="D19" s="1"/>
      <c r="E19" s="1"/>
      <c r="F19" s="1"/>
      <c r="G19" s="1"/>
      <c r="H19" s="1"/>
      <c r="I19" s="13"/>
      <c r="J19" s="1"/>
      <c r="K19" s="1"/>
      <c r="L19" s="1"/>
      <c r="M19" s="1"/>
      <c r="N19" s="13"/>
    </row>
  </sheetData>
  <mergeCells count="13">
    <mergeCell ref="I7:K7"/>
    <mergeCell ref="A18:I18"/>
    <mergeCell ref="N7:N8"/>
    <mergeCell ref="A1:N1"/>
    <mergeCell ref="A2:N2"/>
    <mergeCell ref="A3:N3"/>
    <mergeCell ref="A4:N4"/>
    <mergeCell ref="A5:N5"/>
    <mergeCell ref="A7:A8"/>
    <mergeCell ref="B7:B8"/>
    <mergeCell ref="C7:F7"/>
    <mergeCell ref="G7:G8"/>
    <mergeCell ref="H7:H8"/>
  </mergeCells>
  <pageMargins left="0.39370078740157483" right="0.39370078740157483" top="0.59055118110236227" bottom="0.59055118110236227" header="0" footer="0"/>
  <pageSetup paperSize="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C00000"/>
  </sheetPr>
  <dimension ref="A1:B16"/>
  <sheetViews>
    <sheetView workbookViewId="0">
      <selection activeCell="B5" sqref="B5"/>
    </sheetView>
  </sheetViews>
  <sheetFormatPr defaultRowHeight="1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>
      <c r="A1" s="69" t="s">
        <v>38</v>
      </c>
      <c r="B1" s="69"/>
    </row>
    <row r="2" spans="1:2" ht="54.75" customHeight="1">
      <c r="A2" s="69"/>
      <c r="B2" s="69"/>
    </row>
    <row r="3" spans="1:2" ht="15.75">
      <c r="A3" s="70" t="s">
        <v>0</v>
      </c>
      <c r="B3" s="70"/>
    </row>
    <row r="4" spans="1:2" ht="15.75">
      <c r="A4" s="4"/>
      <c r="B4" s="4"/>
    </row>
    <row r="5" spans="1:2" ht="86.25" customHeight="1">
      <c r="A5" s="5" t="s">
        <v>1</v>
      </c>
      <c r="B5" s="5"/>
    </row>
    <row r="6" spans="1:2" ht="159.75" customHeight="1">
      <c r="A6" s="5" t="s">
        <v>2</v>
      </c>
      <c r="B6" s="5" t="s">
        <v>41</v>
      </c>
    </row>
    <row r="7" spans="1:2" ht="91.5" customHeight="1">
      <c r="A7" s="5" t="s">
        <v>51</v>
      </c>
      <c r="B7" s="6" t="s">
        <v>21</v>
      </c>
    </row>
    <row r="8" spans="1:2" ht="29.25" customHeight="1">
      <c r="A8" s="71" t="s">
        <v>3</v>
      </c>
      <c r="B8" s="72"/>
    </row>
    <row r="9" spans="1:2" ht="15.75">
      <c r="A9" s="8"/>
      <c r="B9" s="8"/>
    </row>
    <row r="10" spans="1:2" ht="15.75">
      <c r="A10" s="73" t="s">
        <v>4</v>
      </c>
      <c r="B10" s="73"/>
    </row>
    <row r="11" spans="1:2" ht="15.75">
      <c r="A11" s="8"/>
      <c r="B11" s="8"/>
    </row>
    <row r="12" spans="1:2" ht="15.75">
      <c r="A12" s="12" t="s">
        <v>8</v>
      </c>
      <c r="B12" s="12" t="s">
        <v>5</v>
      </c>
    </row>
    <row r="13" spans="1:2" ht="15.75">
      <c r="A13" s="8"/>
      <c r="B13" s="8"/>
    </row>
    <row r="14" spans="1:2" ht="15.75">
      <c r="A14" s="10" t="s">
        <v>6</v>
      </c>
      <c r="B14" s="8"/>
    </row>
    <row r="15" spans="1:2" ht="15.75">
      <c r="A15" s="11"/>
      <c r="B15" s="8"/>
    </row>
    <row r="16" spans="1:2" ht="29.25" customHeight="1">
      <c r="A16" s="74" t="s">
        <v>7</v>
      </c>
      <c r="B16" s="74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C00000"/>
  </sheetPr>
  <dimension ref="A1:P19"/>
  <sheetViews>
    <sheetView workbookViewId="0">
      <selection activeCell="I23" sqref="I23"/>
    </sheetView>
  </sheetViews>
  <sheetFormatPr defaultRowHeight="1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>
      <c r="A1" s="81" t="s">
        <v>30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</row>
    <row r="2" spans="1:16" ht="14.25" customHeight="1">
      <c r="A2" s="80" t="s">
        <v>45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</row>
    <row r="3" spans="1:16">
      <c r="A3" s="81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</row>
    <row r="4" spans="1:16" ht="49.5" customHeight="1">
      <c r="A4" s="87" t="s">
        <v>50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</row>
    <row r="5" spans="1:16" ht="21" customHeight="1">
      <c r="A5" s="87" t="s">
        <v>48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</row>
    <row r="6" spans="1:16">
      <c r="A6" s="1"/>
      <c r="B6" s="1"/>
      <c r="C6" s="1"/>
      <c r="D6" s="1"/>
      <c r="E6" s="1"/>
      <c r="F6" s="1"/>
      <c r="G6" s="1"/>
      <c r="H6" s="1"/>
      <c r="I6" s="13"/>
      <c r="J6" s="1"/>
      <c r="K6" s="1"/>
      <c r="L6" s="1"/>
    </row>
    <row r="7" spans="1:16" ht="75" customHeight="1">
      <c r="A7" s="90" t="s">
        <v>9</v>
      </c>
      <c r="B7" s="92" t="s">
        <v>23</v>
      </c>
      <c r="C7" s="94" t="s">
        <v>58</v>
      </c>
      <c r="D7" s="95"/>
      <c r="E7" s="95"/>
      <c r="F7" s="96"/>
      <c r="G7" s="92" t="s">
        <v>24</v>
      </c>
      <c r="H7" s="92" t="s">
        <v>25</v>
      </c>
      <c r="I7" s="97" t="s">
        <v>22</v>
      </c>
      <c r="J7" s="97"/>
      <c r="K7" s="97"/>
      <c r="L7" s="14" t="s">
        <v>37</v>
      </c>
      <c r="P7" s="32"/>
    </row>
    <row r="8" spans="1:16" ht="89.25">
      <c r="A8" s="98"/>
      <c r="B8" s="99"/>
      <c r="C8" s="51" t="s">
        <v>55</v>
      </c>
      <c r="D8" s="51" t="s">
        <v>56</v>
      </c>
      <c r="E8" s="51" t="s">
        <v>57</v>
      </c>
      <c r="F8" s="15"/>
      <c r="G8" s="93"/>
      <c r="H8" s="93"/>
      <c r="I8" s="27" t="s">
        <v>26</v>
      </c>
      <c r="J8" s="30" t="s">
        <v>10</v>
      </c>
      <c r="K8" s="30" t="s">
        <v>28</v>
      </c>
      <c r="L8" s="16"/>
    </row>
    <row r="9" spans="1:16" ht="40.5">
      <c r="A9" s="17">
        <v>1</v>
      </c>
      <c r="B9" s="17">
        <v>2</v>
      </c>
      <c r="C9" s="17">
        <v>3</v>
      </c>
      <c r="D9" s="17">
        <v>4</v>
      </c>
      <c r="E9" s="17">
        <v>5</v>
      </c>
      <c r="F9" s="17" t="s">
        <v>33</v>
      </c>
      <c r="G9" s="17">
        <v>7</v>
      </c>
      <c r="H9" s="17" t="s">
        <v>62</v>
      </c>
      <c r="I9" s="28" t="s">
        <v>34</v>
      </c>
      <c r="J9" s="28">
        <v>10</v>
      </c>
      <c r="K9" s="28">
        <v>11</v>
      </c>
      <c r="L9" s="17" t="s">
        <v>35</v>
      </c>
    </row>
    <row r="10" spans="1:16">
      <c r="A10" s="18">
        <v>1</v>
      </c>
      <c r="B10" s="19"/>
      <c r="C10" s="20"/>
      <c r="D10" s="20"/>
      <c r="E10" s="20"/>
      <c r="F10" s="26">
        <f>C10+D10+E10</f>
        <v>0</v>
      </c>
      <c r="G10" s="21"/>
      <c r="H10" s="21"/>
      <c r="I10" s="29" t="e">
        <f t="shared" ref="I10:I16" si="0">AVERAGE(C10:E10)</f>
        <v>#DIV/0!</v>
      </c>
      <c r="J10" s="29" t="e">
        <f t="shared" ref="J10:J16" si="1">STDEV(C10:E10)</f>
        <v>#DIV/0!</v>
      </c>
      <c r="K10" s="31" t="e">
        <f>J10/I10</f>
        <v>#DIV/0!</v>
      </c>
      <c r="L10" s="20" t="e">
        <f>F10/H10*G10</f>
        <v>#DIV/0!</v>
      </c>
    </row>
    <row r="11" spans="1:16">
      <c r="A11" s="18">
        <v>2</v>
      </c>
      <c r="B11" s="19"/>
      <c r="C11" s="20"/>
      <c r="D11" s="20"/>
      <c r="E11" s="20"/>
      <c r="F11" s="26">
        <f t="shared" ref="F11:F16" si="2">C11+D11+E11</f>
        <v>0</v>
      </c>
      <c r="G11" s="21"/>
      <c r="H11" s="21"/>
      <c r="I11" s="29" t="e">
        <f t="shared" si="0"/>
        <v>#DIV/0!</v>
      </c>
      <c r="J11" s="29" t="e">
        <f t="shared" si="1"/>
        <v>#DIV/0!</v>
      </c>
      <c r="K11" s="31" t="e">
        <f t="shared" ref="K11:K16" si="3">J11/I11</f>
        <v>#DIV/0!</v>
      </c>
      <c r="L11" s="20" t="e">
        <f t="shared" ref="L11:L16" si="4">F11/H11*G11</f>
        <v>#DIV/0!</v>
      </c>
    </row>
    <row r="12" spans="1:16">
      <c r="A12" s="18">
        <v>3</v>
      </c>
      <c r="B12" s="19"/>
      <c r="C12" s="20"/>
      <c r="D12" s="20"/>
      <c r="E12" s="20"/>
      <c r="F12" s="26">
        <f t="shared" si="2"/>
        <v>0</v>
      </c>
      <c r="G12" s="21"/>
      <c r="H12" s="21"/>
      <c r="I12" s="29" t="e">
        <f t="shared" si="0"/>
        <v>#DIV/0!</v>
      </c>
      <c r="J12" s="29" t="e">
        <f t="shared" si="1"/>
        <v>#DIV/0!</v>
      </c>
      <c r="K12" s="31" t="e">
        <f t="shared" si="3"/>
        <v>#DIV/0!</v>
      </c>
      <c r="L12" s="20" t="e">
        <f t="shared" si="4"/>
        <v>#DIV/0!</v>
      </c>
    </row>
    <row r="13" spans="1:16">
      <c r="A13" s="18">
        <v>4</v>
      </c>
      <c r="B13" s="19"/>
      <c r="C13" s="20"/>
      <c r="D13" s="20"/>
      <c r="E13" s="20"/>
      <c r="F13" s="26">
        <f t="shared" si="2"/>
        <v>0</v>
      </c>
      <c r="G13" s="21"/>
      <c r="H13" s="21"/>
      <c r="I13" s="29" t="e">
        <f t="shared" si="0"/>
        <v>#DIV/0!</v>
      </c>
      <c r="J13" s="29" t="e">
        <f t="shared" si="1"/>
        <v>#DIV/0!</v>
      </c>
      <c r="K13" s="31" t="e">
        <f t="shared" si="3"/>
        <v>#DIV/0!</v>
      </c>
      <c r="L13" s="20" t="e">
        <f t="shared" si="4"/>
        <v>#DIV/0!</v>
      </c>
    </row>
    <row r="14" spans="1:16">
      <c r="A14" s="18">
        <v>5</v>
      </c>
      <c r="B14" s="19"/>
      <c r="C14" s="20"/>
      <c r="D14" s="20"/>
      <c r="E14" s="20"/>
      <c r="F14" s="26">
        <f t="shared" si="2"/>
        <v>0</v>
      </c>
      <c r="G14" s="21"/>
      <c r="H14" s="21"/>
      <c r="I14" s="29" t="e">
        <f t="shared" si="0"/>
        <v>#DIV/0!</v>
      </c>
      <c r="J14" s="29" t="e">
        <f t="shared" si="1"/>
        <v>#DIV/0!</v>
      </c>
      <c r="K14" s="31" t="e">
        <f t="shared" si="3"/>
        <v>#DIV/0!</v>
      </c>
      <c r="L14" s="20" t="e">
        <f t="shared" si="4"/>
        <v>#DIV/0!</v>
      </c>
    </row>
    <row r="15" spans="1:16">
      <c r="A15" s="18">
        <v>6</v>
      </c>
      <c r="B15" s="19"/>
      <c r="C15" s="20"/>
      <c r="D15" s="20"/>
      <c r="E15" s="20"/>
      <c r="F15" s="26">
        <f t="shared" si="2"/>
        <v>0</v>
      </c>
      <c r="G15" s="21"/>
      <c r="H15" s="21"/>
      <c r="I15" s="29" t="e">
        <f t="shared" si="0"/>
        <v>#DIV/0!</v>
      </c>
      <c r="J15" s="29" t="e">
        <f t="shared" si="1"/>
        <v>#DIV/0!</v>
      </c>
      <c r="K15" s="31" t="e">
        <f t="shared" si="3"/>
        <v>#DIV/0!</v>
      </c>
      <c r="L15" s="20" t="e">
        <f t="shared" si="4"/>
        <v>#DIV/0!</v>
      </c>
    </row>
    <row r="16" spans="1:16">
      <c r="A16" s="18">
        <v>7</v>
      </c>
      <c r="B16" s="19"/>
      <c r="C16" s="20"/>
      <c r="D16" s="20"/>
      <c r="E16" s="20"/>
      <c r="F16" s="26">
        <f t="shared" si="2"/>
        <v>0</v>
      </c>
      <c r="G16" s="21"/>
      <c r="H16" s="21"/>
      <c r="I16" s="29" t="e">
        <f t="shared" si="0"/>
        <v>#DIV/0!</v>
      </c>
      <c r="J16" s="29" t="e">
        <f t="shared" si="1"/>
        <v>#DIV/0!</v>
      </c>
      <c r="K16" s="31" t="e">
        <f t="shared" si="3"/>
        <v>#DIV/0!</v>
      </c>
      <c r="L16" s="20" t="e">
        <f t="shared" si="4"/>
        <v>#DIV/0!</v>
      </c>
    </row>
    <row r="17" spans="1:12" ht="6" customHeight="1">
      <c r="A17" s="39"/>
      <c r="B17" s="39"/>
      <c r="C17" s="39"/>
      <c r="D17" s="39"/>
      <c r="E17" s="39"/>
      <c r="F17" s="40"/>
      <c r="G17" s="39"/>
      <c r="H17" s="39"/>
      <c r="I17" s="41"/>
      <c r="J17" s="41"/>
      <c r="K17" s="42"/>
      <c r="L17" s="41"/>
    </row>
    <row r="18" spans="1:12" ht="33" customHeight="1">
      <c r="A18" s="82" t="s">
        <v>36</v>
      </c>
      <c r="B18" s="83"/>
      <c r="C18" s="83"/>
      <c r="D18" s="83"/>
      <c r="E18" s="83"/>
      <c r="F18" s="83"/>
      <c r="G18" s="83"/>
      <c r="H18" s="83"/>
      <c r="I18" s="83"/>
      <c r="J18" s="22"/>
      <c r="K18" s="22"/>
      <c r="L18" s="24" t="e">
        <f>SUM(L10:L17)</f>
        <v>#DIV/0!</v>
      </c>
    </row>
    <row r="19" spans="1:12">
      <c r="A19" s="1"/>
      <c r="C19" s="1"/>
      <c r="D19" s="1"/>
      <c r="E19" s="1"/>
      <c r="F19" s="1"/>
      <c r="G19" s="1"/>
      <c r="H19" s="1"/>
      <c r="I19" s="13"/>
      <c r="J19" s="1"/>
      <c r="K19" s="1"/>
      <c r="L19" s="1"/>
    </row>
  </sheetData>
  <mergeCells count="12">
    <mergeCell ref="I7:K7"/>
    <mergeCell ref="A18:I18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</mergeCells>
  <pageMargins left="0.39370078740157483" right="0.39370078740157483" top="0.59055118110236227" bottom="0.59055118110236227" header="0" footer="0"/>
  <pageSetup paperSize="9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FFC000"/>
  </sheetPr>
  <dimension ref="A1:B14"/>
  <sheetViews>
    <sheetView workbookViewId="0">
      <selection activeCell="G12" sqref="G12"/>
    </sheetView>
  </sheetViews>
  <sheetFormatPr defaultRowHeight="15"/>
  <cols>
    <col min="1" max="1" width="32.140625" customWidth="1"/>
    <col min="2" max="2" width="54.42578125" customWidth="1"/>
  </cols>
  <sheetData>
    <row r="1" spans="1:2" ht="15.75">
      <c r="A1" s="7"/>
      <c r="B1" s="10" t="s">
        <v>12</v>
      </c>
    </row>
    <row r="2" spans="1:2" ht="32.25" customHeight="1">
      <c r="A2" s="69" t="s">
        <v>13</v>
      </c>
      <c r="B2" s="69"/>
    </row>
    <row r="3" spans="1:2" ht="33.75" customHeight="1">
      <c r="A3" s="69"/>
      <c r="B3" s="69"/>
    </row>
    <row r="4" spans="1:2" ht="15.75">
      <c r="A4" s="103" t="s">
        <v>0</v>
      </c>
      <c r="B4" s="103"/>
    </row>
    <row r="5" spans="1:2" ht="15.75">
      <c r="A5" s="104" t="s">
        <v>1</v>
      </c>
      <c r="B5" s="25" t="s">
        <v>14</v>
      </c>
    </row>
    <row r="6" spans="1:2" ht="54.75" customHeight="1">
      <c r="A6" s="105"/>
      <c r="B6" s="25" t="s">
        <v>15</v>
      </c>
    </row>
    <row r="7" spans="1:2" ht="42" customHeight="1">
      <c r="A7" s="105"/>
      <c r="B7" s="25" t="s">
        <v>16</v>
      </c>
    </row>
    <row r="8" spans="1:2" ht="38.25" customHeight="1">
      <c r="A8" s="106"/>
      <c r="B8" s="25" t="s">
        <v>17</v>
      </c>
    </row>
    <row r="9" spans="1:2" ht="111" customHeight="1">
      <c r="A9" s="5" t="s">
        <v>18</v>
      </c>
      <c r="B9" s="5" t="s">
        <v>19</v>
      </c>
    </row>
    <row r="10" spans="1:2" ht="15.75">
      <c r="A10" s="5" t="s">
        <v>20</v>
      </c>
      <c r="B10" s="5"/>
    </row>
    <row r="11" spans="1:2" ht="98.25" customHeight="1">
      <c r="A11" s="5" t="s">
        <v>52</v>
      </c>
      <c r="B11" s="6" t="s">
        <v>21</v>
      </c>
    </row>
    <row r="12" spans="1:2" ht="15.75">
      <c r="A12" s="7"/>
      <c r="B12" s="7"/>
    </row>
    <row r="13" spans="1:2" ht="15.75">
      <c r="A13" s="11"/>
      <c r="B13" s="7"/>
    </row>
    <row r="14" spans="1:2" ht="15.75">
      <c r="A14" s="74" t="s">
        <v>7</v>
      </c>
      <c r="B14" s="74"/>
    </row>
  </sheetData>
  <mergeCells count="5">
    <mergeCell ref="A14:B14"/>
    <mergeCell ref="A2:B2"/>
    <mergeCell ref="A3:B3"/>
    <mergeCell ref="A4:B4"/>
    <mergeCell ref="A5:A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НМЦК-п.3.7.1</vt:lpstr>
      <vt:lpstr>Прилож.1 - п.3.7.1</vt:lpstr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</vt:vector>
  </TitlesOfParts>
  <Company>organization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You</cp:lastModifiedBy>
  <cp:lastPrinted>2025-12-01T09:04:18Z</cp:lastPrinted>
  <dcterms:created xsi:type="dcterms:W3CDTF">2011-08-15T06:57:36Z</dcterms:created>
  <dcterms:modified xsi:type="dcterms:W3CDTF">2026-03-13T09:06:47Z</dcterms:modified>
</cp:coreProperties>
</file>