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95\"/>
    </mc:Choice>
  </mc:AlternateContent>
  <bookViews>
    <workbookView xWindow="0" yWindow="0" windowWidth="24000" windowHeight="10095"/>
  </bookViews>
  <sheets>
    <sheet name="Лист1" sheetId="1" r:id="rId1"/>
    <sheet name="Лист2" sheetId="2" r:id="rId2"/>
    <sheet name="Лист3" sheetId="3" r:id="rId3"/>
  </sheet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1" i="1" l="1"/>
  <c r="N17" i="1"/>
  <c r="N13" i="1"/>
  <c r="M23" i="1"/>
  <c r="M22" i="1" l="1"/>
  <c r="I22" i="1"/>
  <c r="J22" i="1" s="1"/>
  <c r="H22" i="1"/>
  <c r="M21" i="1"/>
  <c r="J21" i="1"/>
  <c r="I21" i="1"/>
  <c r="H21" i="1"/>
  <c r="M20" i="1"/>
  <c r="J20" i="1"/>
  <c r="I20" i="1"/>
  <c r="H20" i="1"/>
  <c r="M19" i="1"/>
  <c r="J19" i="1"/>
  <c r="I19" i="1"/>
  <c r="H19" i="1"/>
  <c r="M18" i="1"/>
  <c r="I18" i="1"/>
  <c r="J18" i="1" s="1"/>
  <c r="H18" i="1"/>
  <c r="M17" i="1"/>
  <c r="J17" i="1"/>
  <c r="I17" i="1"/>
  <c r="H17" i="1"/>
  <c r="M16" i="1"/>
  <c r="J16" i="1"/>
  <c r="I16" i="1"/>
  <c r="H16" i="1"/>
  <c r="M15" i="1"/>
  <c r="J15" i="1"/>
  <c r="I15" i="1"/>
  <c r="H15" i="1"/>
  <c r="M14" i="1"/>
  <c r="I14" i="1"/>
  <c r="J14" i="1" s="1"/>
  <c r="H14" i="1"/>
  <c r="M13" i="1"/>
  <c r="J13" i="1"/>
  <c r="I13" i="1"/>
  <c r="H13" i="1"/>
  <c r="M12" i="1"/>
  <c r="J12" i="1"/>
  <c r="I12" i="1"/>
  <c r="H12" i="1"/>
  <c r="M11" i="1"/>
  <c r="J11" i="1"/>
  <c r="I11" i="1"/>
  <c r="H11" i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<sst xmlns="http://schemas.openxmlformats.org/spreadsheetml/2006/main" count="40" uniqueCount="40">
  <si>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</si>
  <si>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Оказание услуг по камерному обеззараживанию постельных принадлежностей</t>
  </si>
  <si>
    <t>(указывается предмет контракта)</t>
  </si>
  <si>
    <r>
      <t xml:space="preserve">Учреждение:  </t>
    </r>
    <r>
      <rPr>
        <b/>
        <sz val="11"/>
        <color theme="1"/>
        <rFont val="Times New Roman"/>
        <charset val="204"/>
      </rPr>
      <t xml:space="preserve"> ГБДОУ детский сад № 95 Калининского района Санкт-Петербурга</t>
    </r>
  </si>
  <si>
    <r>
      <rPr>
        <sz val="11"/>
        <color theme="1"/>
        <rFont val="Times New Roman"/>
        <charset val="204"/>
      </rP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charset val="204"/>
      </rPr>
      <t>сопоставимых рыночных цен (анализа рынка)</t>
    </r>
  </si>
  <si>
    <t>Обоснование и расчет начальной максимальной цены</t>
  </si>
  <si>
    <t>№ п/п</t>
  </si>
  <si>
    <t>Наименование комплектующих (товара)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</si>
  <si>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</si>
  <si>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</si>
  <si>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</si>
  <si>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</si>
  <si>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</si>
  <si>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</si>
  <si>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 xml:space="preserve">Минимальная цена </t>
  </si>
  <si>
    <t xml:space="preserve">количество, шт. </t>
  </si>
  <si>
    <t xml:space="preserve">Общая стоимость </t>
  </si>
  <si>
    <t>1.</t>
  </si>
  <si>
    <t>Оказание услуг по камерному обеззараживанию матрасов в 2026 г.</t>
  </si>
  <si>
    <t>2.</t>
  </si>
  <si>
    <t>Оказание услуг по камерному обеззараживанию подушек в 2026 г.</t>
  </si>
  <si>
    <t>3.</t>
  </si>
  <si>
    <t>4.</t>
  </si>
  <si>
    <t>Оказание услуг по камерному обеззараживанию наматрасников в 2026 г.</t>
  </si>
  <si>
    <t>5.</t>
  </si>
  <si>
    <t>Оказание услуг по камерному обеззараживанию матрасов в 2027 г.</t>
  </si>
  <si>
    <t>6.</t>
  </si>
  <si>
    <t>Оказание услуг по камерному обеззараживанию подушек в 2027 г.</t>
  </si>
  <si>
    <t>7.</t>
  </si>
  <si>
    <t>8.</t>
  </si>
  <si>
    <t>Оказание услуг по камерному обеззараживанию наматрасников в 2027 г.</t>
  </si>
  <si>
    <t>9.</t>
  </si>
  <si>
    <t>Оказание услуг по камерному обеззараживанию матрасов в 2028 г.</t>
  </si>
  <si>
    <t>10.</t>
  </si>
  <si>
    <t>Оказание услуг по камерному обеззараживанию подушек в 2028 г.</t>
  </si>
  <si>
    <t>11.</t>
  </si>
  <si>
    <t>Оказание услуг по камерному обеззараживанию наматрасников в 2028 г.</t>
  </si>
  <si>
    <t>Оказание услуг по камерному обеззараживанию одеял в 2026 г.</t>
  </si>
  <si>
    <t>Оказание услуг по камерному обеззараживанию одеял в 2027 г.</t>
  </si>
  <si>
    <t>Оказание услуг по камерному обеззараживанию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</si>
</sst>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 ##0.00_р_._-;\-* #\ ##0.00_р_._-;_-* &quot;-&quot;??_р_._-;_-@_-"/>
    <numFmt numFmtId="165" formatCode="#\ ##0.00;[Red]#\ ##0.00"/>
    <numFmt numFmtId="166" formatCode="#\ ##0.00"/>
  </numFmts>
  <fonts count="19">
    <font>
      <sz val="11"/>
      <color theme="1"/>
      <name val="Calibri"/>
      <charset val="204"/>
      <scheme val="minor"/>
    </font>
    <font>
      <sz val="10"/>
      <color theme="1"/>
      <name val="Times New Roman"/>
      <charset val="204"/>
    </font>
    <font>
      <b/>
      <sz val="10"/>
      <color theme="1"/>
      <name val="Times New Roman"/>
      <charset val="204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0"/>
      <color rgb="FF000000"/>
      <name val="Times New Roman"/>
      <charset val="204"/>
    </font>
    <font>
      <b/>
      <sz val="11"/>
      <color rgb="FFFF0000"/>
      <name val="Times New Roman"/>
      <charset val="204"/>
    </font>
    <font>
      <sz val="9"/>
      <color rgb="FF000000"/>
      <name val="Calibri"/>
      <charset val="204"/>
    </font>
    <font>
      <sz val="9"/>
      <color rgb="FF000000"/>
      <name val="Arial"/>
      <charset val="204"/>
    </font>
    <font>
      <sz val="11"/>
      <color theme="1"/>
      <name val="Calibri"/>
      <charset val="134"/>
      <scheme val="minor"/>
    </font>
    <font>
      <sz val="7"/>
      <color indexed="8"/>
      <name val="Arial"/>
      <charset val="204"/>
    </font>
    <font>
      <b/>
      <i/>
      <sz val="10"/>
      <color indexed="8"/>
      <name val="Arial"/>
      <charset val="204"/>
    </font>
    <font>
      <sz val="8"/>
      <name val="Arial"/>
      <charset val="134"/>
    </font>
    <font>
      <sz val="10"/>
      <name val="Arial"/>
      <charset val="204"/>
    </font>
    <font>
      <sz val="11"/>
      <color rgb="FF000000"/>
      <name val="Calibri"/>
      <charset val="204"/>
    </font>
    <font>
      <sz val="11"/>
      <color indexed="8"/>
      <name val="Calibri"/>
      <charset val="134"/>
    </font>
    <font>
      <sz val="10"/>
      <name val="Arial Cyr"/>
      <charset val="204"/>
    </font>
    <font>
      <sz val="11"/>
      <color indexed="8"/>
      <name val="Calibri"/>
      <charset val="204"/>
    </font>
    <font>
      <sz val="11"/>
      <color theme="1"/>
      <name val="Calibri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9" fontId="18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12" fillId="0" borderId="0"/>
    <xf numFmtId="0" fontId="13" fillId="0" borderId="0"/>
    <xf numFmtId="0" fontId="14" fillId="0" borderId="0"/>
    <xf numFmtId="0" fontId="13" fillId="0" borderId="0"/>
    <xf numFmtId="0" fontId="15" fillId="0" borderId="0"/>
    <xf numFmtId="0" fontId="9" fillId="0" borderId="0"/>
    <xf numFmtId="0" fontId="13" fillId="0" borderId="0"/>
    <xf numFmtId="0" fontId="16" fillId="0" borderId="0"/>
    <xf numFmtId="9" fontId="17" fillId="0" borderId="0" applyFont="0" applyFill="0" applyBorder="0" applyAlignment="0" applyProtection="0"/>
    <xf numFmtId="9" fontId="14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Border="1" applyAlignment="1">
      <alignment horizontal="center" vertical="center"/>
    </xf>
    <xf numFmtId="165" fontId="2" fillId="0" borderId="0" xfId="0" applyNumberFormat="1" applyFont="1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center"/>
    </xf>
    <xf numFmtId="9" fontId="2" fillId="0" borderId="0" xfId="1" applyFont="1" applyFill="1" applyBorder="1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 wrapText="1"/>
    </xf>
    <xf numFmtId="9" fontId="4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6" fontId="3" fillId="0" borderId="2" xfId="1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justify" vertical="justify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166" fontId="3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166" fontId="3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horizontal="center" vertical="center" wrapText="1"/>
    </xf>
    <xf numFmtId="166" fontId="3" fillId="5" borderId="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6"/>
    <cellStyle name="Финансовый 3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220200" y="2495550"/>
          <a:ext cx="788035" cy="4184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677150" y="2571750"/>
          <a:ext cx="1389380" cy="3136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6" workbookViewId="0">
      <selection activeCell="K21" sqref="K21"/>
    </sheetView>
  </sheetViews>
  <sheetFormatPr defaultColWidth="9.140625" defaultRowHeight="15"/>
  <cols>
    <col min="1" max="1" width="3.85546875" style="10" customWidth="1"/>
    <col min="2" max="2" width="41.140625" style="10" customWidth="1"/>
    <col min="3" max="3" width="16.5703125" style="10" customWidth="1"/>
    <col min="4" max="4" width="16.28515625" style="10" customWidth="1"/>
    <col min="5" max="5" width="9.140625" style="10"/>
    <col min="6" max="6" width="7" style="10" customWidth="1"/>
    <col min="7" max="7" width="9.140625" style="10" hidden="1" customWidth="1"/>
    <col min="8" max="8" width="20.85546875" style="10" customWidth="1"/>
    <col min="9" max="9" width="22.140625" style="10" customWidth="1"/>
    <col min="10" max="10" width="14" style="10" customWidth="1"/>
    <col min="11" max="11" width="15.5703125" style="10" customWidth="1"/>
    <col min="12" max="12" width="13.28515625" style="10" customWidth="1"/>
    <col min="13" max="13" width="12.7109375" style="10" customWidth="1"/>
    <col min="14" max="14" width="9.42578125" style="10" bestFit="1" customWidth="1"/>
    <col min="15" max="16384" width="9.140625" style="10"/>
  </cols>
  <sheetData>
    <row r="1" spans="1:14" ht="5.25" customHeight="1"/>
    <row r="2" spans="1:14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11"/>
      <c r="L2" s="11"/>
      <c r="M2" s="11"/>
      <c r="N2" s="11"/>
    </row>
    <row r="3" spans="1:14" ht="8.25" customHeight="1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</row>
    <row r="5" spans="1:14">
      <c r="A5" s="26" t="s">
        <v>2</v>
      </c>
      <c r="B5" s="26"/>
      <c r="C5" s="26"/>
      <c r="D5" s="26"/>
      <c r="E5" s="26"/>
      <c r="F5" s="26"/>
      <c r="G5" s="26"/>
      <c r="H5" s="26"/>
      <c r="I5" s="26"/>
      <c r="J5" s="26"/>
    </row>
    <row r="6" spans="1:14">
      <c r="A6" s="27" t="s">
        <v>3</v>
      </c>
      <c r="B6" s="27"/>
      <c r="C6" s="27"/>
      <c r="D6" s="27"/>
      <c r="E6" s="27"/>
      <c r="F6" s="27"/>
      <c r="G6" s="27"/>
      <c r="H6" s="27"/>
      <c r="I6" s="27"/>
      <c r="J6" s="27"/>
    </row>
    <row r="7" spans="1:14" ht="17.25" customHeight="1">
      <c r="A7" s="26" t="s">
        <v>4</v>
      </c>
      <c r="B7" s="26"/>
      <c r="C7" s="26"/>
      <c r="D7" s="26"/>
      <c r="E7" s="26"/>
      <c r="F7" s="26"/>
      <c r="G7" s="26"/>
      <c r="H7" s="26"/>
      <c r="I7" s="26"/>
      <c r="J7" s="26"/>
    </row>
    <row r="9" spans="1:14">
      <c r="A9" s="23" t="s">
        <v>5</v>
      </c>
      <c r="B9" s="23"/>
      <c r="C9" s="23"/>
      <c r="D9" s="23"/>
      <c r="E9" s="23"/>
      <c r="F9" s="23"/>
      <c r="G9" s="23"/>
      <c r="H9" s="23"/>
      <c r="I9" s="23"/>
      <c r="J9" s="23"/>
      <c r="K9" s="14"/>
      <c r="L9" s="14"/>
      <c r="M9" s="14"/>
    </row>
    <row r="10" spans="1:14" s="11" customFormat="1" ht="112.5" customHeight="1">
      <c r="A10" s="12" t="s">
        <v>6</v>
      </c>
      <c r="B10" s="13" t="s">
        <v>7</v>
      </c>
      <c r="C10" s="13" t="s">
        <v>8</v>
      </c>
      <c r="D10" s="13" t="s">
        <v>9</v>
      </c>
      <c r="E10" s="24" t="s">
        <v>10</v>
      </c>
      <c r="F10" s="24"/>
      <c r="G10" s="24"/>
      <c r="H10" s="13" t="s">
        <v>11</v>
      </c>
      <c r="I10" s="12" t="s">
        <v>12</v>
      </c>
      <c r="J10" s="18" t="s">
        <v>13</v>
      </c>
      <c r="K10" s="12" t="s">
        <v>14</v>
      </c>
      <c r="L10" s="19" t="s">
        <v>15</v>
      </c>
      <c r="M10" s="12" t="s">
        <v>16</v>
      </c>
    </row>
    <row r="11" spans="1:14" ht="30">
      <c r="A11" s="14" t="s">
        <v>17</v>
      </c>
      <c r="B11" s="32" t="s">
        <v>18</v>
      </c>
      <c r="C11" s="16">
        <v>500</v>
      </c>
      <c r="D11" s="16">
        <v>550</v>
      </c>
      <c r="E11" s="22">
        <v>550</v>
      </c>
      <c r="F11" s="22"/>
      <c r="G11" s="22"/>
      <c r="H11" s="17">
        <f t="shared" ref="H11" si="0">AVERAGE(C11:G11)</f>
        <v>533.33000000000004</v>
      </c>
      <c r="I11" s="17">
        <f t="shared" ref="I11" si="1">STDEV(C11:G11)</f>
        <v>28.87</v>
      </c>
      <c r="J11" s="20">
        <f t="shared" ref="J11:J20" si="2">I11/H11*100</f>
        <v>5.41</v>
      </c>
      <c r="K11" s="16">
        <v>500</v>
      </c>
      <c r="L11" s="33">
        <v>130</v>
      </c>
      <c r="M11" s="34">
        <f>K11*L11</f>
        <v>65000</v>
      </c>
    </row>
    <row r="12" spans="1:14" ht="30">
      <c r="A12" s="14" t="s">
        <v>19</v>
      </c>
      <c r="B12" s="32" t="s">
        <v>20</v>
      </c>
      <c r="C12" s="16">
        <v>150</v>
      </c>
      <c r="D12" s="16">
        <v>165</v>
      </c>
      <c r="E12" s="22">
        <v>165</v>
      </c>
      <c r="F12" s="22"/>
      <c r="G12" s="22"/>
      <c r="H12" s="17">
        <f t="shared" ref="H12:H13" si="3">AVERAGE(C12:G12)</f>
        <v>160</v>
      </c>
      <c r="I12" s="17">
        <f t="shared" ref="I12:I13" si="4">STDEV(C12:G12)</f>
        <v>8.66</v>
      </c>
      <c r="J12" s="20">
        <f t="shared" si="2"/>
        <v>5.41</v>
      </c>
      <c r="K12" s="16">
        <v>150</v>
      </c>
      <c r="L12" s="35">
        <v>130</v>
      </c>
      <c r="M12" s="34">
        <f t="shared" ref="M12:M22" si="5">K12*L12</f>
        <v>19500</v>
      </c>
    </row>
    <row r="13" spans="1:14" ht="30">
      <c r="A13" s="14" t="s">
        <v>21</v>
      </c>
      <c r="B13" s="32" t="s">
        <v>37</v>
      </c>
      <c r="C13" s="16">
        <v>150</v>
      </c>
      <c r="D13" s="16">
        <v>165</v>
      </c>
      <c r="E13" s="22">
        <v>165</v>
      </c>
      <c r="F13" s="22"/>
      <c r="G13" s="22"/>
      <c r="H13" s="17">
        <f t="shared" si="3"/>
        <v>160</v>
      </c>
      <c r="I13" s="17">
        <f t="shared" si="4"/>
        <v>8.66</v>
      </c>
      <c r="J13" s="20">
        <f t="shared" si="2"/>
        <v>5.41</v>
      </c>
      <c r="K13" s="16">
        <v>150</v>
      </c>
      <c r="L13" s="33">
        <v>10</v>
      </c>
      <c r="M13" s="34">
        <f t="shared" si="5"/>
        <v>1500</v>
      </c>
      <c r="N13" s="44">
        <f>M11+M12+M13</f>
        <v>86000</v>
      </c>
    </row>
    <row r="14" spans="1:14" ht="30" hidden="1">
      <c r="A14" s="14" t="s">
        <v>22</v>
      </c>
      <c r="B14" s="15" t="s">
        <v>23</v>
      </c>
      <c r="C14" s="16">
        <v>100</v>
      </c>
      <c r="D14" s="16">
        <v>110</v>
      </c>
      <c r="E14" s="22">
        <v>110</v>
      </c>
      <c r="F14" s="22"/>
      <c r="G14" s="22"/>
      <c r="H14" s="17">
        <f t="shared" ref="H14:H20" si="6">AVERAGE(C14:G14)</f>
        <v>106.67</v>
      </c>
      <c r="I14" s="17">
        <f t="shared" ref="I14:I20" si="7">STDEV(C14:G14)</f>
        <v>5.77</v>
      </c>
      <c r="J14" s="20">
        <f t="shared" si="2"/>
        <v>5.41</v>
      </c>
      <c r="K14" s="16">
        <v>100</v>
      </c>
      <c r="L14" s="21">
        <v>0</v>
      </c>
      <c r="M14" s="17">
        <f t="shared" si="5"/>
        <v>0</v>
      </c>
    </row>
    <row r="15" spans="1:14" ht="30">
      <c r="A15" s="14" t="s">
        <v>24</v>
      </c>
      <c r="B15" s="36" t="s">
        <v>25</v>
      </c>
      <c r="C15" s="16">
        <v>550</v>
      </c>
      <c r="D15" s="16">
        <v>600</v>
      </c>
      <c r="E15" s="22">
        <v>600</v>
      </c>
      <c r="F15" s="22"/>
      <c r="G15" s="22"/>
      <c r="H15" s="17">
        <f t="shared" si="6"/>
        <v>583.33000000000004</v>
      </c>
      <c r="I15" s="17">
        <f t="shared" si="7"/>
        <v>28.87</v>
      </c>
      <c r="J15" s="20">
        <f t="shared" si="2"/>
        <v>4.95</v>
      </c>
      <c r="K15" s="16">
        <v>550</v>
      </c>
      <c r="L15" s="37">
        <v>130</v>
      </c>
      <c r="M15" s="38">
        <f t="shared" si="5"/>
        <v>71500</v>
      </c>
    </row>
    <row r="16" spans="1:14" ht="30">
      <c r="A16" s="14" t="s">
        <v>26</v>
      </c>
      <c r="B16" s="36" t="s">
        <v>27</v>
      </c>
      <c r="C16" s="16">
        <v>165</v>
      </c>
      <c r="D16" s="16">
        <v>180</v>
      </c>
      <c r="E16" s="22">
        <v>180</v>
      </c>
      <c r="F16" s="22"/>
      <c r="G16" s="22"/>
      <c r="H16" s="17">
        <f t="shared" si="6"/>
        <v>175</v>
      </c>
      <c r="I16" s="17">
        <f t="shared" si="7"/>
        <v>8.66</v>
      </c>
      <c r="J16" s="20">
        <f t="shared" si="2"/>
        <v>4.95</v>
      </c>
      <c r="K16" s="16">
        <v>165</v>
      </c>
      <c r="L16" s="39">
        <v>130</v>
      </c>
      <c r="M16" s="38">
        <f t="shared" si="5"/>
        <v>21450</v>
      </c>
    </row>
    <row r="17" spans="1:14" ht="30">
      <c r="A17" s="14" t="s">
        <v>28</v>
      </c>
      <c r="B17" s="36" t="s">
        <v>38</v>
      </c>
      <c r="C17" s="16">
        <v>165</v>
      </c>
      <c r="D17" s="16">
        <v>180</v>
      </c>
      <c r="E17" s="22">
        <v>180</v>
      </c>
      <c r="F17" s="22"/>
      <c r="G17" s="22"/>
      <c r="H17" s="17">
        <f t="shared" si="6"/>
        <v>175</v>
      </c>
      <c r="I17" s="17">
        <f t="shared" si="7"/>
        <v>8.66</v>
      </c>
      <c r="J17" s="20">
        <f t="shared" si="2"/>
        <v>4.95</v>
      </c>
      <c r="K17" s="16">
        <v>165</v>
      </c>
      <c r="L17" s="37">
        <v>10</v>
      </c>
      <c r="M17" s="38">
        <f t="shared" si="5"/>
        <v>1650</v>
      </c>
      <c r="N17" s="45">
        <f>M15+M16+M17</f>
        <v>94600</v>
      </c>
    </row>
    <row r="18" spans="1:14" ht="30" hidden="1">
      <c r="A18" s="14" t="s">
        <v>29</v>
      </c>
      <c r="B18" s="15" t="s">
        <v>30</v>
      </c>
      <c r="C18" s="16">
        <v>110</v>
      </c>
      <c r="D18" s="16">
        <v>120</v>
      </c>
      <c r="E18" s="22">
        <v>120</v>
      </c>
      <c r="F18" s="22"/>
      <c r="G18" s="22"/>
      <c r="H18" s="17">
        <f t="shared" si="6"/>
        <v>116.67</v>
      </c>
      <c r="I18" s="17">
        <f t="shared" si="7"/>
        <v>5.77</v>
      </c>
      <c r="J18" s="20">
        <f t="shared" si="2"/>
        <v>4.95</v>
      </c>
      <c r="K18" s="16">
        <v>110</v>
      </c>
      <c r="L18" s="21">
        <v>0</v>
      </c>
      <c r="M18" s="17">
        <f t="shared" si="5"/>
        <v>0</v>
      </c>
    </row>
    <row r="19" spans="1:14" ht="30">
      <c r="A19" s="14" t="s">
        <v>31</v>
      </c>
      <c r="B19" s="40" t="s">
        <v>32</v>
      </c>
      <c r="C19" s="16">
        <v>600</v>
      </c>
      <c r="D19" s="16">
        <v>660</v>
      </c>
      <c r="E19" s="22">
        <v>660</v>
      </c>
      <c r="F19" s="22"/>
      <c r="G19" s="22"/>
      <c r="H19" s="17">
        <f t="shared" si="6"/>
        <v>640</v>
      </c>
      <c r="I19" s="17">
        <f t="shared" si="7"/>
        <v>34.64</v>
      </c>
      <c r="J19" s="20">
        <f t="shared" si="2"/>
        <v>5.41</v>
      </c>
      <c r="K19" s="16">
        <v>600</v>
      </c>
      <c r="L19" s="41">
        <v>130</v>
      </c>
      <c r="M19" s="42">
        <f t="shared" si="5"/>
        <v>78000</v>
      </c>
    </row>
    <row r="20" spans="1:14" ht="30">
      <c r="A20" s="14" t="s">
        <v>33</v>
      </c>
      <c r="B20" s="40" t="s">
        <v>34</v>
      </c>
      <c r="C20" s="16">
        <v>180</v>
      </c>
      <c r="D20" s="16">
        <v>195</v>
      </c>
      <c r="E20" s="22">
        <v>195</v>
      </c>
      <c r="F20" s="22"/>
      <c r="G20" s="22"/>
      <c r="H20" s="17">
        <f t="shared" si="6"/>
        <v>190</v>
      </c>
      <c r="I20" s="17">
        <f t="shared" si="7"/>
        <v>8.66</v>
      </c>
      <c r="J20" s="20">
        <f t="shared" si="2"/>
        <v>4.5599999999999996</v>
      </c>
      <c r="K20" s="16">
        <v>180</v>
      </c>
      <c r="L20" s="43">
        <v>130</v>
      </c>
      <c r="M20" s="42">
        <f t="shared" si="5"/>
        <v>23400</v>
      </c>
    </row>
    <row r="21" spans="1:14" ht="30">
      <c r="A21" s="14" t="s">
        <v>35</v>
      </c>
      <c r="B21" s="40" t="s">
        <v>39</v>
      </c>
      <c r="C21" s="16">
        <v>180</v>
      </c>
      <c r="D21" s="16">
        <v>195</v>
      </c>
      <c r="E21" s="22">
        <v>195</v>
      </c>
      <c r="F21" s="22"/>
      <c r="G21" s="22"/>
      <c r="H21" s="17">
        <f t="shared" ref="H21:H22" si="8">AVERAGE(C21:G21)</f>
        <v>190</v>
      </c>
      <c r="I21" s="17">
        <f t="shared" ref="I21:I22" si="9">STDEV(C21:G21)</f>
        <v>8.66</v>
      </c>
      <c r="J21" s="20">
        <f t="shared" ref="J21:J22" si="10">I21/H21*100</f>
        <v>4.5599999999999996</v>
      </c>
      <c r="K21" s="16">
        <v>180</v>
      </c>
      <c r="L21" s="41">
        <v>10</v>
      </c>
      <c r="M21" s="42">
        <f t="shared" si="5"/>
        <v>1800</v>
      </c>
      <c r="N21" s="45">
        <f>M19+M20+M21</f>
        <v>103200</v>
      </c>
    </row>
    <row r="22" spans="1:14" ht="30" hidden="1">
      <c r="A22" s="14">
        <v>12</v>
      </c>
      <c r="B22" s="15" t="s">
        <v>36</v>
      </c>
      <c r="C22" s="16">
        <v>120</v>
      </c>
      <c r="D22" s="16">
        <v>130</v>
      </c>
      <c r="E22" s="22">
        <v>130</v>
      </c>
      <c r="F22" s="22"/>
      <c r="G22" s="22"/>
      <c r="H22" s="17">
        <f t="shared" si="8"/>
        <v>126.67</v>
      </c>
      <c r="I22" s="17">
        <f t="shared" si="9"/>
        <v>5.77</v>
      </c>
      <c r="J22" s="20">
        <f t="shared" si="10"/>
        <v>4.5599999999999996</v>
      </c>
      <c r="K22" s="16">
        <v>120</v>
      </c>
      <c r="L22" s="21">
        <v>0</v>
      </c>
      <c r="M22" s="17">
        <f t="shared" si="5"/>
        <v>0</v>
      </c>
    </row>
    <row r="23" spans="1:14">
      <c r="M23" s="44">
        <f>SUM(M11:M22)</f>
        <v>283800</v>
      </c>
    </row>
  </sheetData>
  <mergeCells count="19">
    <mergeCell ref="A2:J2"/>
    <mergeCell ref="A4:J4"/>
    <mergeCell ref="A5:J5"/>
    <mergeCell ref="A6:J6"/>
    <mergeCell ref="A7:J7"/>
    <mergeCell ref="A9:J9"/>
    <mergeCell ref="E10:G10"/>
    <mergeCell ref="E11:G11"/>
    <mergeCell ref="E12:G12"/>
    <mergeCell ref="E13:G13"/>
    <mergeCell ref="E19:G19"/>
    <mergeCell ref="E20:G20"/>
    <mergeCell ref="E21:G21"/>
    <mergeCell ref="E22:G22"/>
    <mergeCell ref="E14:G14"/>
    <mergeCell ref="E15:G15"/>
    <mergeCell ref="E16:G16"/>
    <mergeCell ref="E17:G17"/>
    <mergeCell ref="E18:G18"/>
  </mergeCells>
  <pageMargins left="0.7" right="0.7" top="0.75" bottom="0.75" header="0.3" footer="0.3"/>
  <pageSetup paperSize="9" scale="8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ColWidth="9" defaultRowHeight="15"/>
  <sheetData>
    <row r="21" spans="2:1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2:11">
      <c r="B22" s="1"/>
      <c r="C22" s="1"/>
      <c r="D22" s="2"/>
      <c r="E22" s="2"/>
      <c r="F22" s="2"/>
      <c r="G22" s="2"/>
      <c r="H22" s="2"/>
      <c r="I22" s="2"/>
      <c r="J22" s="2"/>
      <c r="K22" s="7"/>
    </row>
    <row r="23" spans="2:11">
      <c r="B23" s="3"/>
      <c r="C23" s="3"/>
      <c r="D23" s="4"/>
      <c r="E23" s="3"/>
      <c r="F23" s="3"/>
      <c r="G23" s="3"/>
      <c r="H23" s="3"/>
      <c r="I23" s="3"/>
      <c r="J23" s="3"/>
      <c r="K23" s="3"/>
    </row>
    <row r="24" spans="2:11"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2:11">
      <c r="B25" s="3"/>
      <c r="C25" s="3"/>
      <c r="D25" s="4"/>
      <c r="E25" s="3"/>
      <c r="F25" s="5"/>
      <c r="G25" s="5"/>
      <c r="H25" s="3"/>
      <c r="I25" s="3"/>
      <c r="J25" s="3"/>
      <c r="K25" s="3"/>
    </row>
    <row r="26" spans="2:11">
      <c r="B26" s="3"/>
      <c r="C26" s="3"/>
      <c r="D26" s="4"/>
      <c r="E26" s="3"/>
      <c r="F26" s="3"/>
      <c r="G26" s="3"/>
      <c r="H26" s="3"/>
      <c r="I26" s="3"/>
      <c r="J26" s="3"/>
      <c r="K26" s="3"/>
    </row>
    <row r="27" spans="2:11">
      <c r="B27" s="30"/>
      <c r="C27" s="30"/>
      <c r="D27" s="30"/>
      <c r="E27" s="30"/>
      <c r="F27" s="30"/>
      <c r="G27" s="30"/>
      <c r="H27" s="30"/>
      <c r="I27" s="8"/>
      <c r="J27" s="31"/>
      <c r="K27" s="31"/>
    </row>
    <row r="28" spans="2:11">
      <c r="B28" s="3"/>
      <c r="C28" s="3"/>
      <c r="D28" s="6"/>
      <c r="E28" s="3"/>
      <c r="F28" s="3"/>
      <c r="G28" s="3"/>
      <c r="H28" s="3"/>
      <c r="I28" s="9"/>
      <c r="J28" s="5"/>
      <c r="K28" s="5"/>
    </row>
  </sheetData>
  <mergeCells count="4">
    <mergeCell ref="B21:K21"/>
    <mergeCell ref="B24:K24"/>
    <mergeCell ref="B27:H27"/>
    <mergeCell ref="J27:K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2017-04-26T13:19:00Z</cp:lastPrinted>
  <dcterms:created xsi:type="dcterms:W3CDTF">2014-02-20T07:55:00Z</dcterms:created>
  <dcterms:modified xsi:type="dcterms:W3CDTF">2026-04-02T09:42:54Z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F7D2A074751342EE94A3B5E1FFD691FD_12</vt:lpwstr>
  </property>
  <property fmtid="{D5CDD505-2E9C-101B-9397-08002B2CF9AE}" pid="3" name="KSOProductBuildVer">
    <vt:lpwstr>1049-12.2.0.23196</vt:lpwstr>
  </property>
</Properties>
</file>