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214\Desktop\Документы Марина\_Договоры 2026-27\СЭС\СЭС готовая продукция\"/>
    </mc:Choice>
  </mc:AlternateContent>
  <bookViews>
    <workbookView xWindow="0" yWindow="0" windowWidth="17280" windowHeight="8328"/>
  </bookViews>
  <sheets>
    <sheet name="НМЦК" sheetId="7" r:id="rId1"/>
  </sheets>
  <definedNames>
    <definedName name="_xlnm.Print_Area" localSheetId="0">НМЦК!$B$6:$M$41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8" i="7" l="1"/>
  <c r="I24" i="7"/>
  <c r="J24" i="7"/>
  <c r="K24" i="7"/>
  <c r="L24" i="7"/>
  <c r="I37" i="7"/>
  <c r="J37" i="7"/>
  <c r="K37" i="7"/>
  <c r="L37" i="7"/>
  <c r="J36" i="7"/>
  <c r="I36" i="7"/>
  <c r="K36" i="7" s="1"/>
  <c r="J35" i="7"/>
  <c r="I35" i="7"/>
  <c r="K35" i="7" s="1"/>
  <c r="J34" i="7"/>
  <c r="I34" i="7"/>
  <c r="K34" i="7" s="1"/>
  <c r="J33" i="7"/>
  <c r="I33" i="7"/>
  <c r="K33" i="7" s="1"/>
  <c r="J32" i="7"/>
  <c r="I32" i="7"/>
  <c r="K32" i="7" s="1"/>
  <c r="J31" i="7"/>
  <c r="I31" i="7"/>
  <c r="K31" i="7" s="1"/>
  <c r="J30" i="7"/>
  <c r="I30" i="7"/>
  <c r="K30" i="7" s="1"/>
  <c r="J29" i="7"/>
  <c r="I29" i="7"/>
  <c r="K29" i="7" s="1"/>
  <c r="J28" i="7"/>
  <c r="I28" i="7"/>
  <c r="K28" i="7" s="1"/>
  <c r="J27" i="7"/>
  <c r="I27" i="7"/>
  <c r="L27" i="7" s="1"/>
  <c r="J26" i="7"/>
  <c r="I26" i="7"/>
  <c r="K26" i="7" s="1"/>
  <c r="I14" i="7"/>
  <c r="K14" i="7" s="1"/>
  <c r="J14" i="7"/>
  <c r="I15" i="7"/>
  <c r="K15" i="7" s="1"/>
  <c r="J15" i="7"/>
  <c r="I16" i="7"/>
  <c r="K16" i="7" s="1"/>
  <c r="J16" i="7"/>
  <c r="I17" i="7"/>
  <c r="K17" i="7" s="1"/>
  <c r="J17" i="7"/>
  <c r="I18" i="7"/>
  <c r="K18" i="7" s="1"/>
  <c r="J18" i="7"/>
  <c r="I19" i="7"/>
  <c r="K19" i="7" s="1"/>
  <c r="J19" i="7"/>
  <c r="I20" i="7"/>
  <c r="K20" i="7" s="1"/>
  <c r="J20" i="7"/>
  <c r="I21" i="7"/>
  <c r="K21" i="7" s="1"/>
  <c r="J21" i="7"/>
  <c r="I22" i="7"/>
  <c r="K22" i="7" s="1"/>
  <c r="J22" i="7"/>
  <c r="I23" i="7"/>
  <c r="K23" i="7" s="1"/>
  <c r="J23" i="7"/>
  <c r="L33" i="7" l="1"/>
  <c r="L35" i="7"/>
  <c r="L34" i="7"/>
  <c r="L36" i="7"/>
  <c r="L31" i="7"/>
  <c r="L30" i="7"/>
  <c r="L29" i="7"/>
  <c r="K27" i="7"/>
  <c r="L26" i="7"/>
  <c r="L23" i="7"/>
  <c r="L21" i="7"/>
  <c r="L19" i="7"/>
  <c r="L17" i="7"/>
  <c r="L15" i="7"/>
  <c r="L22" i="7"/>
  <c r="L20" i="7"/>
  <c r="L18" i="7"/>
  <c r="L16" i="7"/>
  <c r="L14" i="7"/>
  <c r="L32" i="7"/>
  <c r="L28" i="7"/>
  <c r="I13" i="7"/>
  <c r="J13" i="7" l="1"/>
  <c r="K13" i="7"/>
  <c r="L13" i="7" l="1"/>
</calcChain>
</file>

<file path=xl/sharedStrings.xml><?xml version="1.0" encoding="utf-8"?>
<sst xmlns="http://schemas.openxmlformats.org/spreadsheetml/2006/main" count="71" uniqueCount="35">
  <si>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</si>
  <si>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</si>
  <si>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</si>
  <si>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</si>
  <si>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</si>
  <si>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</si>
  <si>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</si>
  <si>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</si>
  <si>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</si>
  <si>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</si>
  <si>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</si>
  <si>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</si>
  <si>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</si>
  <si>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ОБОСНОВАНИЕ И РАСЧЕТ ЦЕНЫ КОНТРАКТА</t>
  </si>
  <si>
    <t>Всего, руб.</t>
  </si>
  <si>
    <t>Цена за ед., руб.</t>
  </si>
  <si>
    <t>Директор 
____________________  / Гузаева И. В./
М.П.</t>
  </si>
  <si>
    <t>Лабораторные исследования</t>
  </si>
  <si>
    <t>усл ед</t>
  </si>
  <si>
    <r>
      <rPr>
        <b/>
        <sz val="11"/>
        <rFont val="Times New Roman"/>
        <family val="1"/>
        <charset val="204"/>
      </rPr>
      <t>Min.</t>
    </r>
    <r>
      <rPr>
        <sz val="11"/>
        <rFont val="Times New Roman"/>
        <family val="1"/>
        <charset val="204"/>
      </rPr>
      <t xml:space="preserve"> цена за ед., руб.</t>
    </r>
  </si>
  <si>
    <t>Богатырский проспект д. 7, корпус 4, литера А</t>
  </si>
  <si>
    <t>Королева проспект д. 8, литера А</t>
  </si>
  <si>
    <t>Отбор проб пищевых продуктов (менее 5 проб)</t>
  </si>
  <si>
    <t>Определение БГКП</t>
  </si>
  <si>
    <t>Определение КМАФАнМ</t>
  </si>
  <si>
    <t>Определение ПКФ, в т.ч. сальмонелл</t>
  </si>
  <si>
    <t>Определение бактерий рода Proteus</t>
  </si>
  <si>
    <t>Определение Stapylococcus aureus</t>
  </si>
  <si>
    <t>Санитарно-эпидемиологическая экспертиза по результатам лабораторных исследований пищевых продуктов по микробиологическим показателям на соответствие санитарных правил (одна проба)</t>
  </si>
  <si>
    <t>Подсчет энергетической ценности (теория)</t>
  </si>
  <si>
    <t>Определение энергетической ценности (по факту)</t>
  </si>
  <si>
    <t>Санитарно-эпидемиологическая экспертиза по результатам лабораторных исследований пищевых продуктов по физико-химическим показателям на соответствие нормативной или технической документации (одна проба)</t>
  </si>
  <si>
    <t>Определение достаточности термической обработки</t>
  </si>
  <si>
    <t>Санитарно-эпидемиологическая экспертиза по результатам лабораторных исследований пищевых продуктов на достаточность термической обработки (одна проба)</t>
  </si>
  <si>
    <r>
      <rPr>
        <sz val="11"/>
        <rFont val="Calibri"/>
        <family val="2"/>
        <charset val="204"/>
        <scheme val="minor"/>
      </rPr>
      <t>1 259.00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</si>
</sst>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3" fillId="0" borderId="0"/>
    <xf numFmtId="0" fontId="14" fillId="0" borderId="0"/>
    <xf numFmtId="0" fontId="2" fillId="0" borderId="0"/>
    <xf numFmtId="0" fontId="15" fillId="0" borderId="0"/>
    <xf numFmtId="0" fontId="16" fillId="0" borderId="0"/>
    <xf numFmtId="164" fontId="2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</cellStyleXfs>
  <cellXfs count="48">
    <xf numFmtId="0" fontId="0" fillId="0" borderId="0" xfId="0"/>
    <xf numFmtId="0" fontId="10" fillId="0" borderId="0" xfId="0" applyFont="1" applyAlignment="1">
      <alignment wrapText="1"/>
    </xf>
    <xf numFmtId="0" fontId="3" fillId="0" borderId="0" xfId="0" applyFont="1"/>
    <xf numFmtId="4" fontId="3" fillId="0" borderId="0" xfId="0" applyNumberFormat="1" applyFont="1"/>
    <xf numFmtId="4" fontId="0" fillId="0" borderId="0" xfId="0" applyNumberFormat="1"/>
    <xf numFmtId="4" fontId="12" fillId="0" borderId="0" xfId="0" applyNumberFormat="1" applyFont="1"/>
    <xf numFmtId="0" fontId="10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/>
    <xf numFmtId="0" fontId="9" fillId="0" borderId="1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4" fontId="18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/>
    </xf>
    <xf numFmtId="4" fontId="20" fillId="0" borderId="2" xfId="0" applyNumberFormat="1" applyFont="1" applyBorder="1" applyAlignment="1">
      <alignment horizontal="right" vertical="center"/>
    </xf>
    <xf numFmtId="4" fontId="6" fillId="0" borderId="0" xfId="0" applyNumberFormat="1" applyFont="1"/>
    <xf numFmtId="4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left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4" fontId="20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 wrapText="1"/>
    </xf>
    <xf numFmtId="4" fontId="11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0" fillId="0" borderId="1" xfId="0" applyNumberFormat="1" applyBorder="1" applyAlignment="1">
      <alignment horizontal="right"/>
    </xf>
    <xf numFmtId="2" fontId="0" fillId="0" borderId="1" xfId="0" applyNumberFormat="1" applyBorder="1" applyAlignment="1">
      <alignment horizontal="left"/>
    </xf>
    <xf numFmtId="2" fontId="0" fillId="0" borderId="1" xfId="0" applyNumberFormat="1" applyBorder="1" applyAlignment="1">
      <alignment horizontal="right"/>
    </xf>
    <xf numFmtId="2" fontId="1" fillId="0" borderId="1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2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top"/>
    </xf>
    <xf numFmtId="0" fontId="9" fillId="0" borderId="1" xfId="0" applyFont="1" applyBorder="1" applyAlignment="1">
      <alignment horizontal="left" vertical="center" wrapText="1"/>
    </xf>
  </cellXfs>
  <cellStyles count="10">
    <cellStyle name="Обычный" xfId="0" builtinId="0"/>
    <cellStyle name="Обычный 15" xfId="5"/>
    <cellStyle name="Обычный 2" xfId="1"/>
    <cellStyle name="Обычный 2 2 2" xfId="8"/>
    <cellStyle name="Обычный 2 5 2" xfId="3"/>
    <cellStyle name="Обычный 4" xfId="2"/>
    <cellStyle name="Обычный 4 2" xfId="9"/>
    <cellStyle name="Обычный 5" xfId="7"/>
    <cellStyle name="Обычный 9 2 2" xfId="4"/>
    <cellStyle name="Финансовый 3 2" xfId="6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44"/>
  <sheetViews>
    <sheetView tabSelected="1" zoomScale="90" zoomScaleNormal="90" workbookViewId="0">
      <pane ySplit="11" topLeftCell="A12" activePane="bottomLeft" state="frozen"/>
      <selection activeCell="A6" sqref="A6"/>
      <selection pane="bottomLeft" activeCell="C28" sqref="C28"/>
    </sheetView>
  </sheetViews>
  <sheetFormatPr defaultRowHeight="14.4" x14ac:dyDescent="0.3"/>
  <cols>
    <col min="1" max="1" width="1.88671875" customWidth="1"/>
    <col min="2" max="2" width="5.33203125" customWidth="1"/>
    <col min="3" max="3" width="56.21875" customWidth="1"/>
    <col min="4" max="4" width="8" style="8" customWidth="1"/>
    <col min="5" max="5" width="6.5546875" customWidth="1"/>
    <col min="6" max="6" width="14.33203125" customWidth="1"/>
    <col min="7" max="7" width="13.109375" customWidth="1"/>
    <col min="8" max="8" width="13.88671875" customWidth="1"/>
    <col min="9" max="9" width="15" customWidth="1"/>
    <col min="10" max="10" width="18.44140625" customWidth="1"/>
    <col min="11" max="11" width="17" customWidth="1"/>
    <col min="12" max="12" width="14.33203125" customWidth="1"/>
    <col min="13" max="13" width="1.6640625" customWidth="1"/>
    <col min="14" max="14" width="14.88671875" hidden="1" customWidth="1"/>
    <col min="15" max="15" width="26" customWidth="1"/>
    <col min="16" max="16" width="15.33203125" customWidth="1"/>
  </cols>
  <sheetData>
    <row r="1" spans="1:16" ht="18.75" hidden="1" customHeight="1" x14ac:dyDescent="0.3">
      <c r="A1" s="27" t="s">
        <v>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6" ht="15" hidden="1" customHeight="1" x14ac:dyDescent="0.3">
      <c r="B2" s="28"/>
      <c r="C2" s="28"/>
      <c r="D2" s="28"/>
      <c r="E2" s="28"/>
      <c r="F2" s="28"/>
      <c r="G2" s="28"/>
    </row>
    <row r="3" spans="1:16" ht="15.6" hidden="1" x14ac:dyDescent="0.3">
      <c r="B3" s="29" t="s">
        <v>2</v>
      </c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6" ht="15.75" hidden="1" customHeight="1" x14ac:dyDescent="0.3">
      <c r="B4" s="24" t="s">
        <v>3</v>
      </c>
      <c r="C4" s="24"/>
      <c r="D4" s="6"/>
      <c r="E4" s="1"/>
      <c r="F4" s="1"/>
      <c r="G4" s="1"/>
      <c r="H4" s="1"/>
      <c r="I4" s="1"/>
      <c r="J4" s="1"/>
      <c r="K4" s="1"/>
      <c r="L4" s="1"/>
    </row>
    <row r="5" spans="1:16" ht="15" hidden="1" customHeight="1" x14ac:dyDescent="0.3">
      <c r="B5" s="2"/>
      <c r="C5" s="2"/>
      <c r="D5" s="7"/>
      <c r="E5" s="2"/>
      <c r="F5" s="3"/>
      <c r="G5" s="3"/>
      <c r="H5" s="3"/>
      <c r="I5" s="3"/>
      <c r="J5" s="3"/>
      <c r="K5" s="3"/>
      <c r="L5" s="3"/>
    </row>
    <row r="6" spans="1:16" ht="15" customHeight="1" x14ac:dyDescent="0.3">
      <c r="B6" s="2"/>
      <c r="C6" s="22" t="s">
        <v>13</v>
      </c>
      <c r="D6" s="22"/>
      <c r="E6" s="22"/>
      <c r="F6" s="22"/>
      <c r="G6" s="22"/>
      <c r="H6" s="22"/>
      <c r="I6" s="22"/>
      <c r="J6" s="22"/>
      <c r="K6" s="22"/>
      <c r="L6" s="22"/>
      <c r="M6" s="22"/>
    </row>
    <row r="7" spans="1:16" ht="15" customHeight="1" x14ac:dyDescent="0.3">
      <c r="B7" s="2"/>
      <c r="C7" s="22" t="s">
        <v>17</v>
      </c>
      <c r="D7" s="22"/>
      <c r="E7" s="22"/>
      <c r="F7" s="22"/>
      <c r="G7" s="22"/>
      <c r="H7" s="22"/>
      <c r="I7" s="22"/>
      <c r="J7" s="22"/>
      <c r="K7" s="22"/>
      <c r="L7" s="22"/>
      <c r="M7" s="22"/>
    </row>
    <row r="8" spans="1:16" ht="15" customHeight="1" x14ac:dyDescent="0.3">
      <c r="B8" s="30" t="s">
        <v>0</v>
      </c>
      <c r="C8" s="30" t="s">
        <v>4</v>
      </c>
      <c r="D8" s="30" t="s">
        <v>5</v>
      </c>
      <c r="E8" s="30" t="s">
        <v>6</v>
      </c>
      <c r="F8" s="26" t="s">
        <v>15</v>
      </c>
      <c r="G8" s="26"/>
      <c r="H8" s="26"/>
      <c r="I8" s="23" t="s">
        <v>19</v>
      </c>
      <c r="J8" s="23" t="s">
        <v>7</v>
      </c>
      <c r="K8" s="23" t="s">
        <v>14</v>
      </c>
      <c r="L8" s="23" t="s">
        <v>12</v>
      </c>
    </row>
    <row r="9" spans="1:16" ht="15" customHeight="1" x14ac:dyDescent="0.3">
      <c r="B9" s="30"/>
      <c r="C9" s="30"/>
      <c r="D9" s="30"/>
      <c r="E9" s="30"/>
      <c r="F9" s="26"/>
      <c r="G9" s="26"/>
      <c r="H9" s="26"/>
      <c r="I9" s="23"/>
      <c r="J9" s="23"/>
      <c r="K9" s="23"/>
      <c r="L9" s="23"/>
    </row>
    <row r="10" spans="1:16" x14ac:dyDescent="0.3">
      <c r="B10" s="30"/>
      <c r="C10" s="30"/>
      <c r="D10" s="30"/>
      <c r="E10" s="30"/>
      <c r="F10" s="23" t="s">
        <v>8</v>
      </c>
      <c r="G10" s="23" t="s">
        <v>9</v>
      </c>
      <c r="H10" s="23" t="s">
        <v>10</v>
      </c>
      <c r="I10" s="23"/>
      <c r="J10" s="23"/>
      <c r="K10" s="23"/>
      <c r="L10" s="23"/>
    </row>
    <row r="11" spans="1:16" x14ac:dyDescent="0.3">
      <c r="B11" s="30"/>
      <c r="C11" s="30"/>
      <c r="D11" s="30"/>
      <c r="E11" s="30"/>
      <c r="F11" s="23"/>
      <c r="G11" s="23"/>
      <c r="H11" s="23"/>
      <c r="I11" s="23"/>
      <c r="J11" s="23"/>
      <c r="K11" s="23"/>
      <c r="L11" s="23"/>
      <c r="N11" s="4"/>
      <c r="O11" s="4"/>
      <c r="P11" s="5"/>
    </row>
    <row r="12" spans="1:16" ht="15" thickBot="1" x14ac:dyDescent="0.35">
      <c r="B12" s="21"/>
      <c r="C12" s="34" t="s">
        <v>20</v>
      </c>
      <c r="D12" s="35"/>
      <c r="E12" s="32"/>
      <c r="F12" s="33"/>
      <c r="G12" s="33"/>
      <c r="H12" s="33"/>
      <c r="I12" s="43"/>
      <c r="J12" s="43"/>
      <c r="K12" s="43"/>
      <c r="L12" s="43"/>
      <c r="N12" s="4"/>
      <c r="O12" s="4"/>
      <c r="P12" s="5"/>
    </row>
    <row r="13" spans="1:16" ht="15" thickBot="1" x14ac:dyDescent="0.35">
      <c r="B13" s="41">
        <v>1</v>
      </c>
      <c r="C13" s="44" t="s">
        <v>22</v>
      </c>
      <c r="D13" s="21" t="s">
        <v>18</v>
      </c>
      <c r="E13" s="37">
        <v>2</v>
      </c>
      <c r="F13" s="45">
        <v>1808</v>
      </c>
      <c r="G13" s="40">
        <v>1718.16</v>
      </c>
      <c r="H13" s="40">
        <v>1773</v>
      </c>
      <c r="I13" s="13">
        <f>MIN(F13:H13)</f>
        <v>1718.16</v>
      </c>
      <c r="J13" s="20">
        <f t="shared" ref="J13" si="0">ROUND(STDEV(F13:H13),2)</f>
        <v>45.28</v>
      </c>
      <c r="K13" s="20">
        <f t="shared" ref="K13" si="1">I13*E13</f>
        <v>3436.32</v>
      </c>
      <c r="L13" s="20">
        <f t="shared" ref="L13" si="2">J13/I13*100</f>
        <v>2.6353773804535083</v>
      </c>
      <c r="N13" s="18">
        <v>18018</v>
      </c>
      <c r="O13" s="4"/>
      <c r="P13" s="5"/>
    </row>
    <row r="14" spans="1:16" x14ac:dyDescent="0.3">
      <c r="B14" s="41">
        <v>2</v>
      </c>
      <c r="C14" s="44" t="s">
        <v>23</v>
      </c>
      <c r="D14" s="21" t="s">
        <v>18</v>
      </c>
      <c r="E14" s="37">
        <v>4</v>
      </c>
      <c r="F14" s="46">
        <v>444</v>
      </c>
      <c r="G14" s="40">
        <v>421.91</v>
      </c>
      <c r="H14" s="40">
        <v>435</v>
      </c>
      <c r="I14" s="13">
        <f t="shared" ref="I14:I23" si="3">MIN(F14:H14)</f>
        <v>421.91</v>
      </c>
      <c r="J14" s="20">
        <f t="shared" ref="J14:J23" si="4">ROUND(STDEV(F14:H14),2)</f>
        <v>11.11</v>
      </c>
      <c r="K14" s="20">
        <f t="shared" ref="K14:K23" si="5">I14*E14</f>
        <v>1687.64</v>
      </c>
      <c r="L14" s="20">
        <f t="shared" ref="L14:L36" si="6">J14/I14*100</f>
        <v>2.6332630181792323</v>
      </c>
      <c r="N14" s="31"/>
      <c r="O14" s="4"/>
      <c r="P14" s="5"/>
    </row>
    <row r="15" spans="1:16" x14ac:dyDescent="0.3">
      <c r="B15" s="41">
        <v>3</v>
      </c>
      <c r="C15" s="44" t="s">
        <v>24</v>
      </c>
      <c r="D15" s="21" t="s">
        <v>18</v>
      </c>
      <c r="E15" s="37">
        <v>4</v>
      </c>
      <c r="F15" s="46">
        <v>471</v>
      </c>
      <c r="G15" s="40">
        <v>447.34</v>
      </c>
      <c r="H15" s="40">
        <v>462</v>
      </c>
      <c r="I15" s="13">
        <f t="shared" si="3"/>
        <v>447.34</v>
      </c>
      <c r="J15" s="20">
        <f t="shared" si="4"/>
        <v>11.94</v>
      </c>
      <c r="K15" s="20">
        <f t="shared" si="5"/>
        <v>1789.36</v>
      </c>
      <c r="L15" s="20">
        <f t="shared" si="6"/>
        <v>2.6691107435060579</v>
      </c>
      <c r="N15" s="31"/>
      <c r="O15" s="4"/>
      <c r="P15" s="5"/>
    </row>
    <row r="16" spans="1:16" x14ac:dyDescent="0.3">
      <c r="B16" s="41">
        <v>4</v>
      </c>
      <c r="C16" s="44" t="s">
        <v>25</v>
      </c>
      <c r="D16" s="21" t="s">
        <v>18</v>
      </c>
      <c r="E16" s="37">
        <v>4</v>
      </c>
      <c r="F16" s="46">
        <v>1283</v>
      </c>
      <c r="G16" s="40">
        <v>1220</v>
      </c>
      <c r="H16" s="40" t="s">
        <v>34</v>
      </c>
      <c r="I16" s="13">
        <f t="shared" si="3"/>
        <v>1220</v>
      </c>
      <c r="J16" s="20">
        <f t="shared" si="4"/>
        <v>44.55</v>
      </c>
      <c r="K16" s="20">
        <f t="shared" si="5"/>
        <v>4880</v>
      </c>
      <c r="L16" s="20">
        <f t="shared" si="6"/>
        <v>3.6516393442622945</v>
      </c>
      <c r="N16" s="31"/>
      <c r="O16" s="4"/>
      <c r="P16" s="5"/>
    </row>
    <row r="17" spans="2:16" x14ac:dyDescent="0.3">
      <c r="B17" s="41">
        <v>5</v>
      </c>
      <c r="C17" s="36" t="s">
        <v>26</v>
      </c>
      <c r="D17" s="21" t="s">
        <v>18</v>
      </c>
      <c r="E17" s="37">
        <v>2</v>
      </c>
      <c r="F17" s="46">
        <v>369</v>
      </c>
      <c r="G17" s="40">
        <v>350.75</v>
      </c>
      <c r="H17" s="40">
        <v>362</v>
      </c>
      <c r="I17" s="13">
        <f t="shared" si="3"/>
        <v>350.75</v>
      </c>
      <c r="J17" s="20">
        <f t="shared" si="4"/>
        <v>9.2100000000000009</v>
      </c>
      <c r="K17" s="20">
        <f t="shared" si="5"/>
        <v>701.5</v>
      </c>
      <c r="L17" s="20">
        <f t="shared" si="6"/>
        <v>2.6258018531717751</v>
      </c>
      <c r="N17" s="31"/>
      <c r="O17" s="4"/>
      <c r="P17" s="5"/>
    </row>
    <row r="18" spans="2:16" x14ac:dyDescent="0.3">
      <c r="B18" s="41">
        <v>6</v>
      </c>
      <c r="C18" s="36" t="s">
        <v>27</v>
      </c>
      <c r="D18" s="21" t="s">
        <v>18</v>
      </c>
      <c r="E18" s="37">
        <v>4</v>
      </c>
      <c r="F18" s="46">
        <v>406</v>
      </c>
      <c r="G18" s="40">
        <v>386.34</v>
      </c>
      <c r="H18" s="40">
        <v>399</v>
      </c>
      <c r="I18" s="13">
        <f t="shared" si="3"/>
        <v>386.34</v>
      </c>
      <c r="J18" s="20">
        <f t="shared" si="4"/>
        <v>9.9600000000000009</v>
      </c>
      <c r="K18" s="20">
        <f t="shared" si="5"/>
        <v>1545.36</v>
      </c>
      <c r="L18" s="20">
        <f t="shared" si="6"/>
        <v>2.5780400683335927</v>
      </c>
      <c r="N18" s="31"/>
      <c r="O18" s="4"/>
      <c r="P18" s="5"/>
    </row>
    <row r="19" spans="2:16" ht="57.6" x14ac:dyDescent="0.3">
      <c r="B19" s="41">
        <v>7</v>
      </c>
      <c r="C19" s="36" t="s">
        <v>28</v>
      </c>
      <c r="D19" s="21" t="s">
        <v>18</v>
      </c>
      <c r="E19" s="37">
        <v>4</v>
      </c>
      <c r="F19" s="40">
        <v>1150</v>
      </c>
      <c r="G19" s="40">
        <v>1092.9100000000001</v>
      </c>
      <c r="H19" s="40">
        <v>1128</v>
      </c>
      <c r="I19" s="13">
        <f t="shared" si="3"/>
        <v>1092.9100000000001</v>
      </c>
      <c r="J19" s="20">
        <f t="shared" si="4"/>
        <v>28.79</v>
      </c>
      <c r="K19" s="20">
        <f t="shared" si="5"/>
        <v>4371.6400000000003</v>
      </c>
      <c r="L19" s="20">
        <f t="shared" si="6"/>
        <v>2.6342516767162891</v>
      </c>
      <c r="N19" s="31"/>
      <c r="O19" s="4"/>
      <c r="P19" s="5"/>
    </row>
    <row r="20" spans="2:16" x14ac:dyDescent="0.3">
      <c r="B20" s="41">
        <v>8</v>
      </c>
      <c r="C20" s="44" t="s">
        <v>29</v>
      </c>
      <c r="D20" s="21" t="s">
        <v>18</v>
      </c>
      <c r="E20" s="37">
        <v>1</v>
      </c>
      <c r="F20" s="46">
        <v>695</v>
      </c>
      <c r="G20" s="40">
        <v>660.84</v>
      </c>
      <c r="H20" s="40">
        <v>682</v>
      </c>
      <c r="I20" s="13">
        <f t="shared" si="3"/>
        <v>660.84</v>
      </c>
      <c r="J20" s="20">
        <f t="shared" si="4"/>
        <v>17.239999999999998</v>
      </c>
      <c r="K20" s="20">
        <f t="shared" si="5"/>
        <v>660.84</v>
      </c>
      <c r="L20" s="20">
        <f t="shared" si="6"/>
        <v>2.6088009200411593</v>
      </c>
      <c r="N20" s="31"/>
      <c r="O20" s="4"/>
      <c r="P20" s="5"/>
    </row>
    <row r="21" spans="2:16" x14ac:dyDescent="0.3">
      <c r="B21" s="41">
        <v>9</v>
      </c>
      <c r="C21" s="36" t="s">
        <v>30</v>
      </c>
      <c r="D21" s="21" t="s">
        <v>18</v>
      </c>
      <c r="E21" s="37">
        <v>1</v>
      </c>
      <c r="F21" s="46">
        <v>4810</v>
      </c>
      <c r="G21" s="40">
        <v>4571.95</v>
      </c>
      <c r="H21" s="40">
        <v>4718</v>
      </c>
      <c r="I21" s="13">
        <f t="shared" si="3"/>
        <v>4571.95</v>
      </c>
      <c r="J21" s="20">
        <f t="shared" si="4"/>
        <v>120.04</v>
      </c>
      <c r="K21" s="20">
        <f t="shared" si="5"/>
        <v>4571.95</v>
      </c>
      <c r="L21" s="20">
        <f t="shared" si="6"/>
        <v>2.6255755202922169</v>
      </c>
      <c r="N21" s="31"/>
      <c r="O21" s="4"/>
      <c r="P21" s="5"/>
    </row>
    <row r="22" spans="2:16" x14ac:dyDescent="0.3">
      <c r="B22" s="41">
        <v>10</v>
      </c>
      <c r="C22" s="44" t="s">
        <v>31</v>
      </c>
      <c r="D22" s="21" t="s">
        <v>18</v>
      </c>
      <c r="E22" s="37">
        <v>1</v>
      </c>
      <c r="F22" s="40">
        <v>2199</v>
      </c>
      <c r="G22" s="40">
        <v>2090.2600000000002</v>
      </c>
      <c r="H22" s="40">
        <v>2157</v>
      </c>
      <c r="I22" s="13">
        <f t="shared" si="3"/>
        <v>2090.2600000000002</v>
      </c>
      <c r="J22" s="20">
        <f t="shared" si="4"/>
        <v>54.84</v>
      </c>
      <c r="K22" s="20">
        <f t="shared" si="5"/>
        <v>2090.2600000000002</v>
      </c>
      <c r="L22" s="20">
        <f t="shared" si="6"/>
        <v>2.6235970644800171</v>
      </c>
      <c r="N22" s="31"/>
      <c r="O22" s="4"/>
      <c r="P22" s="5"/>
    </row>
    <row r="23" spans="2:16" x14ac:dyDescent="0.3">
      <c r="B23" s="41">
        <v>11</v>
      </c>
      <c r="C23" s="36" t="s">
        <v>32</v>
      </c>
      <c r="D23" s="21" t="s">
        <v>18</v>
      </c>
      <c r="E23" s="37">
        <v>2</v>
      </c>
      <c r="F23" s="46">
        <v>1123</v>
      </c>
      <c r="G23" s="40">
        <v>1067.5</v>
      </c>
      <c r="H23" s="40">
        <v>1102</v>
      </c>
      <c r="I23" s="13">
        <f t="shared" si="3"/>
        <v>1067.5</v>
      </c>
      <c r="J23" s="20">
        <f t="shared" si="4"/>
        <v>28.02</v>
      </c>
      <c r="K23" s="20">
        <f t="shared" si="5"/>
        <v>2135</v>
      </c>
      <c r="L23" s="20">
        <f t="shared" si="6"/>
        <v>2.6248243559718971</v>
      </c>
      <c r="N23" s="31"/>
      <c r="O23" s="4"/>
      <c r="P23" s="5"/>
    </row>
    <row r="24" spans="2:16" ht="43.2" x14ac:dyDescent="0.3">
      <c r="B24" s="41">
        <v>12</v>
      </c>
      <c r="C24" s="36" t="s">
        <v>33</v>
      </c>
      <c r="D24" s="21" t="s">
        <v>18</v>
      </c>
      <c r="E24" s="37">
        <v>2</v>
      </c>
      <c r="F24" s="40">
        <v>874</v>
      </c>
      <c r="G24" s="40">
        <v>830.61</v>
      </c>
      <c r="H24" s="40">
        <v>857</v>
      </c>
      <c r="I24" s="13">
        <f t="shared" ref="I24" si="7">MIN(F24:H24)</f>
        <v>830.61</v>
      </c>
      <c r="J24" s="20">
        <f t="shared" ref="J24" si="8">ROUND(STDEV(F24:H24),2)</f>
        <v>21.86</v>
      </c>
      <c r="K24" s="20">
        <f t="shared" ref="K24" si="9">I24*E24</f>
        <v>1661.22</v>
      </c>
      <c r="L24" s="20">
        <f t="shared" ref="L24" si="10">J24/I24*100</f>
        <v>2.6318007247685435</v>
      </c>
      <c r="N24" s="31"/>
      <c r="O24" s="4"/>
      <c r="P24" s="5"/>
    </row>
    <row r="25" spans="2:16" x14ac:dyDescent="0.3">
      <c r="B25" s="41"/>
      <c r="C25" s="47" t="s">
        <v>21</v>
      </c>
      <c r="D25" s="21"/>
      <c r="E25" s="37"/>
      <c r="F25" s="38"/>
      <c r="G25" s="39"/>
      <c r="H25" s="39"/>
      <c r="I25" s="13"/>
      <c r="J25" s="20"/>
      <c r="K25" s="20"/>
      <c r="L25" s="20"/>
      <c r="N25" s="31"/>
      <c r="O25" s="4"/>
      <c r="P25" s="5"/>
    </row>
    <row r="26" spans="2:16" x14ac:dyDescent="0.3">
      <c r="B26" s="41">
        <v>1</v>
      </c>
      <c r="C26" s="44" t="s">
        <v>22</v>
      </c>
      <c r="D26" s="21" t="s">
        <v>18</v>
      </c>
      <c r="E26" s="37">
        <v>2</v>
      </c>
      <c r="F26" s="45">
        <v>1808</v>
      </c>
      <c r="G26" s="40">
        <v>1718.16</v>
      </c>
      <c r="H26" s="40">
        <v>1773</v>
      </c>
      <c r="I26" s="13">
        <f>MIN(F26:H26)</f>
        <v>1718.16</v>
      </c>
      <c r="J26" s="20">
        <f t="shared" ref="J26:J36" si="11">ROUND(STDEV(F26:H26),2)</f>
        <v>45.28</v>
      </c>
      <c r="K26" s="20">
        <f t="shared" ref="K26:K36" si="12">I26*E26</f>
        <v>3436.32</v>
      </c>
      <c r="L26" s="20">
        <f t="shared" si="6"/>
        <v>2.6353773804535083</v>
      </c>
      <c r="N26" s="31"/>
      <c r="O26" s="4"/>
      <c r="P26" s="5"/>
    </row>
    <row r="27" spans="2:16" x14ac:dyDescent="0.3">
      <c r="B27" s="41">
        <v>2</v>
      </c>
      <c r="C27" s="44" t="s">
        <v>23</v>
      </c>
      <c r="D27" s="21" t="s">
        <v>18</v>
      </c>
      <c r="E27" s="37">
        <v>4</v>
      </c>
      <c r="F27" s="46">
        <v>444</v>
      </c>
      <c r="G27" s="40">
        <v>421.91</v>
      </c>
      <c r="H27" s="40">
        <v>435</v>
      </c>
      <c r="I27" s="13">
        <f t="shared" ref="I27:I36" si="13">MIN(F27:H27)</f>
        <v>421.91</v>
      </c>
      <c r="J27" s="20">
        <f t="shared" si="11"/>
        <v>11.11</v>
      </c>
      <c r="K27" s="20">
        <f t="shared" si="12"/>
        <v>1687.64</v>
      </c>
      <c r="L27" s="20">
        <f t="shared" si="6"/>
        <v>2.6332630181792323</v>
      </c>
      <c r="N27" s="31"/>
      <c r="O27" s="4"/>
      <c r="P27" s="5"/>
    </row>
    <row r="28" spans="2:16" x14ac:dyDescent="0.3">
      <c r="B28" s="41">
        <v>3</v>
      </c>
      <c r="C28" s="44" t="s">
        <v>24</v>
      </c>
      <c r="D28" s="21" t="s">
        <v>18</v>
      </c>
      <c r="E28" s="37">
        <v>4</v>
      </c>
      <c r="F28" s="46">
        <v>471</v>
      </c>
      <c r="G28" s="40">
        <v>447.34</v>
      </c>
      <c r="H28" s="40">
        <v>462</v>
      </c>
      <c r="I28" s="13">
        <f t="shared" si="13"/>
        <v>447.34</v>
      </c>
      <c r="J28" s="20">
        <f t="shared" si="11"/>
        <v>11.94</v>
      </c>
      <c r="K28" s="20">
        <f t="shared" si="12"/>
        <v>1789.36</v>
      </c>
      <c r="L28" s="20">
        <f t="shared" si="6"/>
        <v>2.6691107435060579</v>
      </c>
      <c r="N28" s="31"/>
      <c r="O28" s="4"/>
      <c r="P28" s="5"/>
    </row>
    <row r="29" spans="2:16" x14ac:dyDescent="0.3">
      <c r="B29" s="41">
        <v>4</v>
      </c>
      <c r="C29" s="44" t="s">
        <v>25</v>
      </c>
      <c r="D29" s="21" t="s">
        <v>18</v>
      </c>
      <c r="E29" s="37">
        <v>4</v>
      </c>
      <c r="F29" s="46">
        <v>1283</v>
      </c>
      <c r="G29" s="40">
        <v>1220</v>
      </c>
      <c r="H29" s="40" t="s">
        <v>34</v>
      </c>
      <c r="I29" s="13">
        <f t="shared" si="13"/>
        <v>1220</v>
      </c>
      <c r="J29" s="20">
        <f t="shared" si="11"/>
        <v>44.55</v>
      </c>
      <c r="K29" s="20">
        <f t="shared" si="12"/>
        <v>4880</v>
      </c>
      <c r="L29" s="20">
        <f t="shared" si="6"/>
        <v>3.6516393442622945</v>
      </c>
      <c r="N29" s="31"/>
      <c r="O29" s="4"/>
      <c r="P29" s="5"/>
    </row>
    <row r="30" spans="2:16" x14ac:dyDescent="0.3">
      <c r="B30" s="41">
        <v>5</v>
      </c>
      <c r="C30" s="36" t="s">
        <v>26</v>
      </c>
      <c r="D30" s="21" t="s">
        <v>18</v>
      </c>
      <c r="E30" s="37">
        <v>2</v>
      </c>
      <c r="F30" s="46">
        <v>369</v>
      </c>
      <c r="G30" s="40">
        <v>350.75</v>
      </c>
      <c r="H30" s="40">
        <v>362</v>
      </c>
      <c r="I30" s="13">
        <f t="shared" si="13"/>
        <v>350.75</v>
      </c>
      <c r="J30" s="20">
        <f t="shared" si="11"/>
        <v>9.2100000000000009</v>
      </c>
      <c r="K30" s="20">
        <f t="shared" si="12"/>
        <v>701.5</v>
      </c>
      <c r="L30" s="20">
        <f t="shared" si="6"/>
        <v>2.6258018531717751</v>
      </c>
      <c r="N30" s="31"/>
      <c r="O30" s="4"/>
      <c r="P30" s="5"/>
    </row>
    <row r="31" spans="2:16" x14ac:dyDescent="0.3">
      <c r="B31" s="41">
        <v>6</v>
      </c>
      <c r="C31" s="36" t="s">
        <v>27</v>
      </c>
      <c r="D31" s="21" t="s">
        <v>18</v>
      </c>
      <c r="E31" s="37">
        <v>4</v>
      </c>
      <c r="F31" s="46">
        <v>406</v>
      </c>
      <c r="G31" s="40">
        <v>386.34</v>
      </c>
      <c r="H31" s="40">
        <v>399</v>
      </c>
      <c r="I31" s="13">
        <f t="shared" si="13"/>
        <v>386.34</v>
      </c>
      <c r="J31" s="20">
        <f t="shared" si="11"/>
        <v>9.9600000000000009</v>
      </c>
      <c r="K31" s="20">
        <f t="shared" si="12"/>
        <v>1545.36</v>
      </c>
      <c r="L31" s="20">
        <f t="shared" si="6"/>
        <v>2.5780400683335927</v>
      </c>
      <c r="N31" s="31"/>
      <c r="O31" s="4"/>
      <c r="P31" s="5"/>
    </row>
    <row r="32" spans="2:16" ht="57.6" x14ac:dyDescent="0.3">
      <c r="B32" s="41">
        <v>7</v>
      </c>
      <c r="C32" s="36" t="s">
        <v>28</v>
      </c>
      <c r="D32" s="21" t="s">
        <v>18</v>
      </c>
      <c r="E32" s="37">
        <v>4</v>
      </c>
      <c r="F32" s="40">
        <v>1150</v>
      </c>
      <c r="G32" s="40">
        <v>1092.9100000000001</v>
      </c>
      <c r="H32" s="40">
        <v>1128</v>
      </c>
      <c r="I32" s="13">
        <f t="shared" si="13"/>
        <v>1092.9100000000001</v>
      </c>
      <c r="J32" s="20">
        <f t="shared" si="11"/>
        <v>28.79</v>
      </c>
      <c r="K32" s="20">
        <f t="shared" si="12"/>
        <v>4371.6400000000003</v>
      </c>
      <c r="L32" s="20">
        <f t="shared" si="6"/>
        <v>2.6342516767162891</v>
      </c>
      <c r="N32" s="31"/>
      <c r="O32" s="4"/>
      <c r="P32" s="5"/>
    </row>
    <row r="33" spans="2:16" x14ac:dyDescent="0.3">
      <c r="B33" s="41">
        <v>8</v>
      </c>
      <c r="C33" s="44" t="s">
        <v>29</v>
      </c>
      <c r="D33" s="21" t="s">
        <v>18</v>
      </c>
      <c r="E33" s="37">
        <v>1</v>
      </c>
      <c r="F33" s="46">
        <v>695</v>
      </c>
      <c r="G33" s="40">
        <v>660.84</v>
      </c>
      <c r="H33" s="40">
        <v>682</v>
      </c>
      <c r="I33" s="13">
        <f t="shared" si="13"/>
        <v>660.84</v>
      </c>
      <c r="J33" s="20">
        <f t="shared" si="11"/>
        <v>17.239999999999998</v>
      </c>
      <c r="K33" s="20">
        <f t="shared" si="12"/>
        <v>660.84</v>
      </c>
      <c r="L33" s="20">
        <f t="shared" si="6"/>
        <v>2.6088009200411593</v>
      </c>
      <c r="N33" s="31"/>
      <c r="O33" s="4"/>
      <c r="P33" s="5"/>
    </row>
    <row r="34" spans="2:16" x14ac:dyDescent="0.3">
      <c r="B34" s="41">
        <v>9</v>
      </c>
      <c r="C34" s="36" t="s">
        <v>30</v>
      </c>
      <c r="D34" s="21" t="s">
        <v>18</v>
      </c>
      <c r="E34" s="37">
        <v>1</v>
      </c>
      <c r="F34" s="46">
        <v>4810</v>
      </c>
      <c r="G34" s="40">
        <v>4571.95</v>
      </c>
      <c r="H34" s="40">
        <v>4718</v>
      </c>
      <c r="I34" s="13">
        <f t="shared" si="13"/>
        <v>4571.95</v>
      </c>
      <c r="J34" s="20">
        <f t="shared" si="11"/>
        <v>120.04</v>
      </c>
      <c r="K34" s="20">
        <f t="shared" si="12"/>
        <v>4571.95</v>
      </c>
      <c r="L34" s="20">
        <f t="shared" si="6"/>
        <v>2.6255755202922169</v>
      </c>
      <c r="N34" s="31"/>
      <c r="O34" s="4"/>
      <c r="P34" s="5"/>
    </row>
    <row r="35" spans="2:16" x14ac:dyDescent="0.3">
      <c r="B35" s="41">
        <v>10</v>
      </c>
      <c r="C35" s="44" t="s">
        <v>31</v>
      </c>
      <c r="D35" s="21" t="s">
        <v>18</v>
      </c>
      <c r="E35" s="37">
        <v>1</v>
      </c>
      <c r="F35" s="40">
        <v>2199</v>
      </c>
      <c r="G35" s="40">
        <v>2090.2600000000002</v>
      </c>
      <c r="H35" s="40">
        <v>2157</v>
      </c>
      <c r="I35" s="13">
        <f t="shared" si="13"/>
        <v>2090.2600000000002</v>
      </c>
      <c r="J35" s="20">
        <f t="shared" si="11"/>
        <v>54.84</v>
      </c>
      <c r="K35" s="20">
        <f t="shared" si="12"/>
        <v>2090.2600000000002</v>
      </c>
      <c r="L35" s="20">
        <f t="shared" si="6"/>
        <v>2.6235970644800171</v>
      </c>
      <c r="N35" s="31"/>
      <c r="O35" s="4"/>
      <c r="P35" s="5"/>
    </row>
    <row r="36" spans="2:16" x14ac:dyDescent="0.3">
      <c r="B36" s="41">
        <v>11</v>
      </c>
      <c r="C36" s="36" t="s">
        <v>32</v>
      </c>
      <c r="D36" s="21" t="s">
        <v>18</v>
      </c>
      <c r="E36" s="37">
        <v>2</v>
      </c>
      <c r="F36" s="46">
        <v>1123</v>
      </c>
      <c r="G36" s="40">
        <v>1067.5</v>
      </c>
      <c r="H36" s="40">
        <v>1102</v>
      </c>
      <c r="I36" s="13">
        <f t="shared" si="13"/>
        <v>1067.5</v>
      </c>
      <c r="J36" s="20">
        <f t="shared" si="11"/>
        <v>28.02</v>
      </c>
      <c r="K36" s="20">
        <f t="shared" si="12"/>
        <v>2135</v>
      </c>
      <c r="L36" s="20">
        <f t="shared" si="6"/>
        <v>2.6248243559718971</v>
      </c>
      <c r="N36" s="31"/>
      <c r="O36" s="4"/>
      <c r="P36" s="5"/>
    </row>
    <row r="37" spans="2:16" ht="43.2" x14ac:dyDescent="0.3">
      <c r="B37" s="41">
        <v>12</v>
      </c>
      <c r="C37" s="36" t="s">
        <v>33</v>
      </c>
      <c r="D37" s="21" t="s">
        <v>18</v>
      </c>
      <c r="E37" s="37">
        <v>2</v>
      </c>
      <c r="F37" s="40">
        <v>874</v>
      </c>
      <c r="G37" s="40">
        <v>830.61</v>
      </c>
      <c r="H37" s="40">
        <v>857</v>
      </c>
      <c r="I37" s="13">
        <f t="shared" ref="I37" si="14">MIN(F37:H37)</f>
        <v>830.61</v>
      </c>
      <c r="J37" s="20">
        <f t="shared" ref="J37" si="15">ROUND(STDEV(F37:H37),2)</f>
        <v>21.86</v>
      </c>
      <c r="K37" s="20">
        <f t="shared" ref="K37" si="16">I37*E37</f>
        <v>1661.22</v>
      </c>
      <c r="L37" s="20">
        <f t="shared" ref="L37" si="17">J37/I37*100</f>
        <v>2.6318007247685435</v>
      </c>
      <c r="N37" s="31"/>
      <c r="O37" s="4"/>
      <c r="P37" s="5"/>
    </row>
    <row r="38" spans="2:16" s="9" customFormat="1" ht="13.8" x14ac:dyDescent="0.25">
      <c r="B38" s="42"/>
      <c r="C38" s="10" t="s">
        <v>11</v>
      </c>
      <c r="D38" s="21"/>
      <c r="E38" s="10"/>
      <c r="F38" s="11"/>
      <c r="G38" s="11"/>
      <c r="H38" s="11"/>
      <c r="I38" s="11"/>
      <c r="J38" s="11"/>
      <c r="K38" s="11">
        <f>SUM(K13:K37)</f>
        <v>59062.18</v>
      </c>
      <c r="L38" s="12"/>
      <c r="P38" s="19"/>
    </row>
    <row r="39" spans="2:16" s="9" customFormat="1" ht="13.8" x14ac:dyDescent="0.25">
      <c r="B39" s="14"/>
      <c r="C39" s="14"/>
      <c r="D39" s="15"/>
      <c r="E39" s="14"/>
      <c r="F39" s="16"/>
      <c r="G39" s="16"/>
      <c r="H39" s="16"/>
      <c r="I39" s="16"/>
      <c r="J39" s="16"/>
      <c r="K39" s="16"/>
      <c r="L39" s="17"/>
    </row>
    <row r="41" spans="2:16" ht="59.25" customHeight="1" x14ac:dyDescent="0.3">
      <c r="B41" s="25" t="s">
        <v>16</v>
      </c>
      <c r="C41" s="25"/>
      <c r="D41" s="25"/>
      <c r="E41" s="25"/>
      <c r="F41" s="25"/>
      <c r="G41" s="25"/>
    </row>
    <row r="44" spans="2:16" x14ac:dyDescent="0.3">
      <c r="J44" s="4"/>
    </row>
  </sheetData>
  <sheetProtection selectLockedCells="1"/>
  <mergeCells count="19">
    <mergeCell ref="A1:L1"/>
    <mergeCell ref="F10:F11"/>
    <mergeCell ref="G10:G11"/>
    <mergeCell ref="H10:H11"/>
    <mergeCell ref="B2:G2"/>
    <mergeCell ref="B3:L3"/>
    <mergeCell ref="B8:B11"/>
    <mergeCell ref="C8:C11"/>
    <mergeCell ref="D8:D11"/>
    <mergeCell ref="E8:E11"/>
    <mergeCell ref="I8:I11"/>
    <mergeCell ref="J8:J11"/>
    <mergeCell ref="C6:M6"/>
    <mergeCell ref="C7:M7"/>
    <mergeCell ref="K8:K11"/>
    <mergeCell ref="L8:L11"/>
    <mergeCell ref="B4:C4"/>
    <mergeCell ref="B41:G41"/>
    <mergeCell ref="F8:H9"/>
  </mergeCells>
  <conditionalFormatting sqref="L13:L37">
    <cfRule type="containsText" dxfId="1" priority="23" operator="containsText" text="НЕОДНОРОДНЫЕ">
      <formula>NOT(ISERROR(SEARCH("НЕОДНОРОДНЫЕ",L13)))</formula>
    </cfRule>
    <cfRule type="cellIs" dxfId="0" priority="24" operator="greaterThan">
      <formula>30</formula>
    </cfRule>
  </conditionalFormatting>
  <pageMargins left="0.70866141732283472" right="0" top="0" bottom="0" header="0" footer="0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k214</cp:lastModifiedBy>
  <cp:lastPrinted>2026-03-04T11:21:57Z</cp:lastPrinted>
  <dcterms:created xsi:type="dcterms:W3CDTF">2021-01-19T11:34:04Z</dcterms:created>
  <dcterms:modified xsi:type="dcterms:W3CDTF">2026-03-04T11:22:45Z</dcterms:modified>
</cp:coreProperties>
</file>