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214\Desktop\Документы Марина\_Договоры 2026-27\СЭС\Исследование Воды\"/>
    </mc:Choice>
  </mc:AlternateContent>
  <bookViews>
    <workbookView xWindow="0" yWindow="0" windowWidth="17280" windowHeight="8328"/>
  </bookViews>
  <sheets>
    <sheet name="НМЦК" sheetId="7" r:id="rId1"/>
  </sheets>
  <definedNames>
    <definedName name="_xlnm.Print_Area" localSheetId="0">НМЦК!$B$6:$M$39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5" i="7" l="1"/>
  <c r="L26" i="7"/>
  <c r="L27" i="7"/>
  <c r="L28" i="7"/>
  <c r="L29" i="7"/>
  <c r="L30" i="7"/>
  <c r="L31" i="7"/>
  <c r="L32" i="7"/>
  <c r="L33" i="7"/>
  <c r="L34" i="7"/>
  <c r="L35" i="7"/>
  <c r="K36" i="7"/>
  <c r="J35" i="7"/>
  <c r="I35" i="7"/>
  <c r="K35" i="7" s="1"/>
  <c r="K34" i="7"/>
  <c r="J34" i="7"/>
  <c r="I34" i="7"/>
  <c r="K33" i="7"/>
  <c r="J33" i="7"/>
  <c r="I33" i="7"/>
  <c r="J32" i="7"/>
  <c r="I32" i="7"/>
  <c r="K32" i="7" s="1"/>
  <c r="J31" i="7"/>
  <c r="I31" i="7"/>
  <c r="K31" i="7" s="1"/>
  <c r="J30" i="7"/>
  <c r="I30" i="7"/>
  <c r="K30" i="7" s="1"/>
  <c r="J29" i="7"/>
  <c r="I29" i="7"/>
  <c r="K29" i="7" s="1"/>
  <c r="J28" i="7"/>
  <c r="I28" i="7"/>
  <c r="K28" i="7" s="1"/>
  <c r="J27" i="7"/>
  <c r="I27" i="7"/>
  <c r="K27" i="7" s="1"/>
  <c r="K26" i="7"/>
  <c r="J26" i="7"/>
  <c r="I26" i="7"/>
  <c r="K25" i="7"/>
  <c r="J25" i="7"/>
  <c r="I25" i="7"/>
  <c r="I14" i="7"/>
  <c r="K14" i="7" s="1"/>
  <c r="J14" i="7"/>
  <c r="L14" i="7" s="1"/>
  <c r="I15" i="7"/>
  <c r="K15" i="7" s="1"/>
  <c r="J15" i="7"/>
  <c r="L15" i="7" s="1"/>
  <c r="I16" i="7"/>
  <c r="K16" i="7" s="1"/>
  <c r="J16" i="7"/>
  <c r="L16" i="7" s="1"/>
  <c r="I17" i="7"/>
  <c r="K17" i="7" s="1"/>
  <c r="J17" i="7"/>
  <c r="L17" i="7" s="1"/>
  <c r="I18" i="7"/>
  <c r="K18" i="7" s="1"/>
  <c r="J18" i="7"/>
  <c r="L18" i="7" s="1"/>
  <c r="I19" i="7"/>
  <c r="K19" i="7" s="1"/>
  <c r="J19" i="7"/>
  <c r="L19" i="7" s="1"/>
  <c r="I20" i="7"/>
  <c r="K20" i="7" s="1"/>
  <c r="J20" i="7"/>
  <c r="L20" i="7" s="1"/>
  <c r="I21" i="7"/>
  <c r="K21" i="7" s="1"/>
  <c r="J21" i="7"/>
  <c r="L21" i="7" s="1"/>
  <c r="I22" i="7"/>
  <c r="K22" i="7" s="1"/>
  <c r="J22" i="7"/>
  <c r="L22" i="7" s="1"/>
  <c r="I23" i="7"/>
  <c r="K23" i="7" s="1"/>
  <c r="J23" i="7"/>
  <c r="L23" i="7" s="1"/>
  <c r="I13" i="7" l="1"/>
  <c r="J13" i="7" l="1"/>
  <c r="K13" i="7"/>
  <c r="L13" i="7" l="1"/>
</calcChain>
</file>

<file path=xl/sharedStrings.xml><?xml version="1.0" encoding="utf-8"?>
<sst xmlns="http://schemas.openxmlformats.org/spreadsheetml/2006/main" count="65" uniqueCount="33">
  <si>
    <t>№ п/п</t>
  </si>
  <si>
    <t>Учреждение формирует документ по  обоснованию начальной (максимальной) цены контракта на закупку товаров, оказание услуг, в соответствии с требованиями Федерального закона  от 05.04.2013 № 44-ФЗ "О контрактной системе в сфере закупок товаров, работ, услуг для обеспечения государственных и муниципальных нужд", подписанное руководителем Учреждения, а также коммерческие предложения поставщиков.</t>
  </si>
  <si>
    <t>Расчет начальной (максимальной) цены контракта</t>
  </si>
  <si>
    <t xml:space="preserve">   на поставку в 2023 году </t>
  </si>
  <si>
    <t>Наименование товара</t>
  </si>
  <si>
    <t>Ед. изм.</t>
  </si>
  <si>
    <t>Кол-во</t>
  </si>
  <si>
    <t>Среднее квадратичное отклонение</t>
  </si>
  <si>
    <t>КП № 1</t>
  </si>
  <si>
    <t>КП № 2</t>
  </si>
  <si>
    <t>КП № 3</t>
  </si>
  <si>
    <t>ИТОГО</t>
  </si>
  <si>
    <t>Коэффициент вариации</t>
  </si>
  <si>
    <t>ОБОСНОВАНИЕ И РАСЧЕТ ЦЕНЫ КОНТРАКТА</t>
  </si>
  <si>
    <t>Всего, руб.</t>
  </si>
  <si>
    <t>Цена за ед., руб.</t>
  </si>
  <si>
    <t>Директор 
____________________  / Гузаева И. В./
М.П.</t>
  </si>
  <si>
    <t>Лабораторные исследования</t>
  </si>
  <si>
    <t>усл ед</t>
  </si>
  <si>
    <r>
      <rPr>
        <b/>
        <sz val="11"/>
        <rFont val="Times New Roman"/>
        <family val="1"/>
        <charset val="204"/>
      </rPr>
      <t>Min.</t>
    </r>
    <r>
      <rPr>
        <sz val="11"/>
        <rFont val="Times New Roman"/>
        <family val="1"/>
        <charset val="204"/>
      </rPr>
      <t xml:space="preserve"> цена за ед., руб.</t>
    </r>
  </si>
  <si>
    <r>
      <rPr>
        <sz val="9"/>
        <rFont val="Times New Roman"/>
      </rPr>
      <t>Отбор проб воды холодного водоснабжения (до 5 проб на объекте)</t>
    </r>
  </si>
  <si>
    <r>
      <rPr>
        <sz val="9"/>
        <rFont val="Times New Roman"/>
      </rPr>
      <t xml:space="preserve">Исследование питьевой воды (мембранный метод) ОМЧ, ОКБ, </t>
    </r>
    <r>
      <rPr>
        <sz val="9"/>
        <rFont val="Times New Roman"/>
      </rPr>
      <t>E.coli</t>
    </r>
  </si>
  <si>
    <r>
      <rPr>
        <sz val="9"/>
        <rFont val="Times New Roman"/>
      </rPr>
      <t>Микробиологический показатель - Энтерококки</t>
    </r>
  </si>
  <si>
    <r>
      <rPr>
        <sz val="9"/>
        <rFont val="Times New Roman"/>
      </rPr>
      <t>Исследование на колифаги (с обогащением)</t>
    </r>
  </si>
  <si>
    <r>
      <rPr>
        <sz val="9"/>
        <rFont val="Times New Roman"/>
      </rPr>
      <t>Краткий химический анализ холодной воды (запах, привкус, цветность, мутность, pH, железо общее, алюминий, окисляемость перманганатная)</t>
    </r>
  </si>
  <si>
    <r>
      <rPr>
        <sz val="9"/>
        <rFont val="Times New Roman"/>
      </rPr>
      <t>Санитарно-эпидемиологическая экспертиза результатов лабораторных исследований с оценкой перечня показателей и условий отбора проб из источников и систем централизованного холодного и горячего водоснабжения по санитарно-химическим показателям (одна проба)</t>
    </r>
  </si>
  <si>
    <r>
      <rPr>
        <sz val="9"/>
        <rFont val="Times New Roman"/>
      </rPr>
      <t>Санитарно-эпидемиологическая экспертиза результатов лабораторных исследований с оценкой перечня показателей и условий отбора проб из источников и систем централизованного холодного и горячего водоснабжения по микробиологическим показателям (одна проба)</t>
    </r>
  </si>
  <si>
    <r>
      <rPr>
        <sz val="9"/>
        <rFont val="Times New Roman"/>
      </rPr>
      <t>Измерение искусственной освещенности в 1 точке</t>
    </r>
  </si>
  <si>
    <r>
      <rPr>
        <sz val="9"/>
        <rFont val="Times New Roman"/>
      </rPr>
      <t>Санитарно-эпидемиологическая экспертиза по результатам инструментальных замеров с оценкой условий и параметров измерений освещенности за 1 (одну) точку / либо за 1 (одно) рабочее место</t>
    </r>
  </si>
  <si>
    <r>
      <rPr>
        <sz val="9"/>
        <rFont val="Times New Roman"/>
      </rPr>
      <t>Измерение параметров микроклимата в помещении в 1 точке</t>
    </r>
  </si>
  <si>
    <r>
      <rPr>
        <sz val="9"/>
        <rFont val="Times New Roman"/>
      </rPr>
      <t>Санитарно-эпидемиологическая экспертиза по результатам инструментальных замеров с оценкой условий и параметров измерений микроклимата за 1 (одну) точку / либо за 1 (одно) рабочее место</t>
    </r>
  </si>
  <si>
    <t>Богатырский проспект д. 7, корпус 4, литера А</t>
  </si>
  <si>
    <t>Королева проспект д. 8, литера 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</si>
</sst>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_-;\-* #,##0.00_-;_-* &quot;-&quot;??_-;_-@_-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1"/>
      <color rgb="FFFF0000"/>
      <name val="Calibri"/>
      <family val="2"/>
      <scheme val="minor"/>
    </font>
    <font>
      <sz val="10"/>
      <color rgb="FF000000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0"/>
      <color theme="1"/>
      <name val="Times New Roman"/>
      <family val="2"/>
      <charset val="204"/>
    </font>
    <font>
      <sz val="12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9"/>
      <name val="Times New Roman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0">
    <xf numFmtId="0" fontId="0" fillId="0" borderId="0"/>
    <xf numFmtId="0" fontId="12" fillId="0" borderId="0"/>
    <xf numFmtId="0" fontId="13" fillId="0" borderId="0"/>
    <xf numFmtId="0" fontId="1" fillId="0" borderId="0"/>
    <xf numFmtId="0" fontId="14" fillId="0" borderId="0"/>
    <xf numFmtId="0" fontId="15" fillId="0" borderId="0"/>
    <xf numFmtId="164" fontId="1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</cellStyleXfs>
  <cellXfs count="49">
    <xf numFmtId="0" fontId="0" fillId="0" borderId="0" xfId="0"/>
    <xf numFmtId="0" fontId="9" fillId="0" borderId="0" xfId="0" applyFont="1" applyAlignment="1">
      <alignment wrapText="1"/>
    </xf>
    <xf numFmtId="0" fontId="2" fillId="0" borderId="0" xfId="0" applyFont="1"/>
    <xf numFmtId="4" fontId="2" fillId="0" borderId="0" xfId="0" applyNumberFormat="1" applyFont="1"/>
    <xf numFmtId="4" fontId="0" fillId="0" borderId="0" xfId="0" applyNumberFormat="1"/>
    <xf numFmtId="4" fontId="11" fillId="0" borderId="0" xfId="0" applyNumberFormat="1" applyFont="1"/>
    <xf numFmtId="0" fontId="9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/>
    <xf numFmtId="0" fontId="8" fillId="0" borderId="1" xfId="0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/>
    </xf>
    <xf numFmtId="4" fontId="17" fillId="0" borderId="1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" fontId="8" fillId="0" borderId="0" xfId="0" applyNumberFormat="1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/>
    </xf>
    <xf numFmtId="4" fontId="10" fillId="0" borderId="1" xfId="0" applyNumberFormat="1" applyFont="1" applyBorder="1" applyAlignment="1">
      <alignment horizontal="center" vertical="center" wrapText="1"/>
    </xf>
    <xf numFmtId="4" fontId="19" fillId="0" borderId="2" xfId="0" applyNumberFormat="1" applyFont="1" applyBorder="1" applyAlignment="1">
      <alignment horizontal="right" vertical="center"/>
    </xf>
    <xf numFmtId="4" fontId="5" fillId="0" borderId="0" xfId="0" applyNumberFormat="1" applyFont="1"/>
    <xf numFmtId="4" fontId="10" fillId="0" borderId="1" xfId="0" applyNumberFormat="1" applyFont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" fontId="19" fillId="0" borderId="0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center" vertical="center" wrapText="1"/>
    </xf>
    <xf numFmtId="4" fontId="10" fillId="0" borderId="0" xfId="0" applyNumberFormat="1" applyFont="1" applyBorder="1" applyAlignment="1">
      <alignment horizontal="center" vertical="center" wrapText="1"/>
    </xf>
    <xf numFmtId="0" fontId="8" fillId="0" borderId="0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18" fillId="0" borderId="0" xfId="0" applyFont="1" applyAlignment="1">
      <alignment horizontal="center" wrapText="1"/>
    </xf>
    <xf numFmtId="0" fontId="3" fillId="0" borderId="0" xfId="0" applyFont="1" applyAlignment="1">
      <alignment horizontal="center" wrapText="1"/>
    </xf>
    <xf numFmtId="0" fontId="6" fillId="0" borderId="0" xfId="0" applyFont="1" applyAlignment="1">
      <alignment horizontal="left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left"/>
    </xf>
    <xf numFmtId="0" fontId="0" fillId="0" borderId="1" xfId="0" applyNumberFormat="1" applyBorder="1" applyAlignment="1">
      <alignment horizontal="right"/>
    </xf>
    <xf numFmtId="2" fontId="0" fillId="0" borderId="1" xfId="0" applyNumberFormat="1" applyBorder="1" applyAlignment="1">
      <alignment horizontal="left" vertical="top"/>
    </xf>
    <xf numFmtId="2" fontId="0" fillId="0" borderId="1" xfId="0" applyNumberFormat="1" applyBorder="1" applyAlignment="1">
      <alignment horizontal="right"/>
    </xf>
    <xf numFmtId="2" fontId="0" fillId="0" borderId="1" xfId="0" applyNumberFormat="1" applyBorder="1" applyAlignment="1">
      <alignment horizontal="left" vertical="center" indent="1"/>
    </xf>
    <xf numFmtId="0" fontId="0" fillId="0" borderId="1" xfId="0" applyBorder="1" applyAlignment="1">
      <alignment horizontal="left" wrapText="1"/>
    </xf>
    <xf numFmtId="2" fontId="0" fillId="0" borderId="1" xfId="0" applyNumberFormat="1" applyBorder="1" applyAlignment="1">
      <alignment horizontal="left" vertical="center"/>
    </xf>
    <xf numFmtId="2" fontId="0" fillId="0" borderId="1" xfId="0" applyNumberFormat="1" applyBorder="1" applyAlignment="1">
      <alignment horizontal="left"/>
    </xf>
    <xf numFmtId="2" fontId="0" fillId="0" borderId="1" xfId="0" applyNumberFormat="1" applyBorder="1" applyAlignment="1">
      <alignment horizontal="left" vertical="top" indent="1"/>
    </xf>
    <xf numFmtId="0" fontId="8" fillId="0" borderId="1" xfId="0" applyFont="1" applyBorder="1" applyAlignment="1">
      <alignment horizontal="left" vertical="center" wrapText="1"/>
    </xf>
  </cellXfs>
  <cellStyles count="10">
    <cellStyle name="Обычный" xfId="0" builtinId="0"/>
    <cellStyle name="Обычный 15" xfId="5"/>
    <cellStyle name="Обычный 2" xfId="1"/>
    <cellStyle name="Обычный 2 2 2" xfId="8"/>
    <cellStyle name="Обычный 2 5 2" xfId="3"/>
    <cellStyle name="Обычный 4" xfId="2"/>
    <cellStyle name="Обычный 4 2" xfId="9"/>
    <cellStyle name="Обычный 5" xfId="7"/>
    <cellStyle name="Обычный 9 2 2" xfId="4"/>
    <cellStyle name="Финансовый 3 2" xfId="6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P42"/>
  <sheetViews>
    <sheetView tabSelected="1" zoomScale="90" zoomScaleNormal="90" workbookViewId="0">
      <pane ySplit="11" topLeftCell="A12" activePane="bottomLeft" state="frozen"/>
      <selection activeCell="A6" sqref="A6"/>
      <selection pane="bottomLeft" activeCell="B13" sqref="B13:K36"/>
    </sheetView>
  </sheetViews>
  <sheetFormatPr defaultRowHeight="14.4" x14ac:dyDescent="0.3"/>
  <cols>
    <col min="1" max="1" width="1.88671875" customWidth="1"/>
    <col min="2" max="2" width="5.33203125" customWidth="1"/>
    <col min="3" max="3" width="56.21875" customWidth="1"/>
    <col min="4" max="4" width="8" style="8" customWidth="1"/>
    <col min="5" max="5" width="6.5546875" customWidth="1"/>
    <col min="6" max="6" width="14.33203125" customWidth="1"/>
    <col min="7" max="7" width="13.109375" customWidth="1"/>
    <col min="8" max="8" width="13.88671875" customWidth="1"/>
    <col min="9" max="9" width="15" customWidth="1"/>
    <col min="10" max="10" width="18.44140625" customWidth="1"/>
    <col min="11" max="11" width="17" customWidth="1"/>
    <col min="12" max="12" width="14.33203125" customWidth="1"/>
    <col min="13" max="13" width="1.6640625" customWidth="1"/>
    <col min="14" max="14" width="14.88671875" hidden="1" customWidth="1"/>
    <col min="15" max="15" width="26" customWidth="1"/>
    <col min="16" max="16" width="15.33203125" customWidth="1"/>
  </cols>
  <sheetData>
    <row r="1" spans="1:16" ht="18.75" hidden="1" customHeight="1" x14ac:dyDescent="0.3">
      <c r="A1" s="28" t="s">
        <v>1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</row>
    <row r="2" spans="1:16" ht="15" hidden="1" customHeight="1" x14ac:dyDescent="0.3">
      <c r="B2" s="30"/>
      <c r="C2" s="30"/>
      <c r="D2" s="30"/>
      <c r="E2" s="30"/>
      <c r="F2" s="30"/>
      <c r="G2" s="30"/>
    </row>
    <row r="3" spans="1:16" ht="15.6" hidden="1" x14ac:dyDescent="0.3">
      <c r="B3" s="31" t="s">
        <v>2</v>
      </c>
      <c r="C3" s="31"/>
      <c r="D3" s="31"/>
      <c r="E3" s="31"/>
      <c r="F3" s="31"/>
      <c r="G3" s="31"/>
      <c r="H3" s="31"/>
      <c r="I3" s="31"/>
      <c r="J3" s="31"/>
      <c r="K3" s="31"/>
      <c r="L3" s="31"/>
    </row>
    <row r="4" spans="1:16" ht="15.75" hidden="1" customHeight="1" x14ac:dyDescent="0.3">
      <c r="B4" s="34" t="s">
        <v>3</v>
      </c>
      <c r="C4" s="34"/>
      <c r="D4" s="6"/>
      <c r="E4" s="1"/>
      <c r="F4" s="1"/>
      <c r="G4" s="1"/>
      <c r="H4" s="1"/>
      <c r="I4" s="1"/>
      <c r="J4" s="1"/>
      <c r="K4" s="1"/>
      <c r="L4" s="1"/>
    </row>
    <row r="5" spans="1:16" ht="15" hidden="1" customHeight="1" x14ac:dyDescent="0.3">
      <c r="B5" s="2"/>
      <c r="C5" s="2"/>
      <c r="D5" s="7"/>
      <c r="E5" s="2"/>
      <c r="F5" s="3"/>
      <c r="G5" s="3"/>
      <c r="H5" s="3"/>
      <c r="I5" s="3"/>
      <c r="J5" s="3"/>
      <c r="K5" s="3"/>
      <c r="L5" s="3"/>
    </row>
    <row r="6" spans="1:16" ht="15" customHeight="1" x14ac:dyDescent="0.3">
      <c r="B6" s="2"/>
      <c r="C6" s="33" t="s">
        <v>13</v>
      </c>
      <c r="D6" s="33"/>
      <c r="E6" s="33"/>
      <c r="F6" s="33"/>
      <c r="G6" s="33"/>
      <c r="H6" s="33"/>
      <c r="I6" s="33"/>
      <c r="J6" s="33"/>
      <c r="K6" s="33"/>
      <c r="L6" s="33"/>
      <c r="M6" s="33"/>
    </row>
    <row r="7" spans="1:16" ht="15" customHeight="1" x14ac:dyDescent="0.3">
      <c r="B7" s="2"/>
      <c r="C7" s="33" t="s">
        <v>17</v>
      </c>
      <c r="D7" s="33"/>
      <c r="E7" s="33"/>
      <c r="F7" s="33"/>
      <c r="G7" s="33"/>
      <c r="H7" s="33"/>
      <c r="I7" s="33"/>
      <c r="J7" s="33"/>
      <c r="K7" s="33"/>
      <c r="L7" s="33"/>
      <c r="M7" s="33"/>
    </row>
    <row r="8" spans="1:16" ht="15" customHeight="1" x14ac:dyDescent="0.3">
      <c r="B8" s="32" t="s">
        <v>0</v>
      </c>
      <c r="C8" s="32" t="s">
        <v>4</v>
      </c>
      <c r="D8" s="32" t="s">
        <v>5</v>
      </c>
      <c r="E8" s="32" t="s">
        <v>6</v>
      </c>
      <c r="F8" s="36" t="s">
        <v>15</v>
      </c>
      <c r="G8" s="36"/>
      <c r="H8" s="36"/>
      <c r="I8" s="29" t="s">
        <v>19</v>
      </c>
      <c r="J8" s="29" t="s">
        <v>7</v>
      </c>
      <c r="K8" s="29" t="s">
        <v>14</v>
      </c>
      <c r="L8" s="29" t="s">
        <v>12</v>
      </c>
    </row>
    <row r="9" spans="1:16" ht="15" customHeight="1" x14ac:dyDescent="0.3">
      <c r="B9" s="32"/>
      <c r="C9" s="32"/>
      <c r="D9" s="32"/>
      <c r="E9" s="32"/>
      <c r="F9" s="36"/>
      <c r="G9" s="36"/>
      <c r="H9" s="36"/>
      <c r="I9" s="29"/>
      <c r="J9" s="29"/>
      <c r="K9" s="29"/>
      <c r="L9" s="29"/>
    </row>
    <row r="10" spans="1:16" x14ac:dyDescent="0.3">
      <c r="B10" s="32"/>
      <c r="C10" s="32"/>
      <c r="D10" s="32"/>
      <c r="E10" s="32"/>
      <c r="F10" s="29" t="s">
        <v>8</v>
      </c>
      <c r="G10" s="29" t="s">
        <v>9</v>
      </c>
      <c r="H10" s="29" t="s">
        <v>10</v>
      </c>
      <c r="I10" s="29"/>
      <c r="J10" s="29"/>
      <c r="K10" s="29"/>
      <c r="L10" s="29"/>
    </row>
    <row r="11" spans="1:16" x14ac:dyDescent="0.3">
      <c r="B11" s="32"/>
      <c r="C11" s="32"/>
      <c r="D11" s="32"/>
      <c r="E11" s="32"/>
      <c r="F11" s="29"/>
      <c r="G11" s="29"/>
      <c r="H11" s="29"/>
      <c r="I11" s="29"/>
      <c r="J11" s="29"/>
      <c r="K11" s="29"/>
      <c r="L11" s="29"/>
      <c r="N11" s="4"/>
      <c r="O11" s="4"/>
      <c r="P11" s="5"/>
    </row>
    <row r="12" spans="1:16" ht="15" thickBot="1" x14ac:dyDescent="0.35">
      <c r="B12" s="37"/>
      <c r="C12" s="27" t="s">
        <v>31</v>
      </c>
      <c r="D12" s="37"/>
      <c r="E12" s="25"/>
      <c r="F12" s="26"/>
      <c r="G12" s="26"/>
      <c r="H12" s="26"/>
      <c r="I12" s="38"/>
      <c r="J12" s="38"/>
      <c r="K12" s="38"/>
      <c r="L12" s="21"/>
      <c r="N12" s="4"/>
      <c r="O12" s="4"/>
      <c r="P12" s="5"/>
    </row>
    <row r="13" spans="1:16" ht="15" thickBot="1" x14ac:dyDescent="0.35">
      <c r="B13" s="23">
        <v>1</v>
      </c>
      <c r="C13" s="39" t="s">
        <v>20</v>
      </c>
      <c r="D13" s="23" t="s">
        <v>18</v>
      </c>
      <c r="E13" s="40">
        <v>1</v>
      </c>
      <c r="F13" s="41">
        <v>3781</v>
      </c>
      <c r="G13" s="42">
        <v>3593.91</v>
      </c>
      <c r="H13" s="42">
        <v>3709</v>
      </c>
      <c r="I13" s="13">
        <f>MIN(F13:H13)</f>
        <v>3593.91</v>
      </c>
      <c r="J13" s="22">
        <f t="shared" ref="J13" si="0">ROUND(STDEV(F13:H13),2)</f>
        <v>94.37</v>
      </c>
      <c r="K13" s="22">
        <f t="shared" ref="K13" si="1">I13*E13</f>
        <v>3593.91</v>
      </c>
      <c r="L13" s="18">
        <f t="shared" ref="L13" si="2">J13/I13*100</f>
        <v>2.6258309195277567</v>
      </c>
      <c r="N13" s="19">
        <v>18018</v>
      </c>
      <c r="O13" s="4"/>
      <c r="P13" s="5"/>
    </row>
    <row r="14" spans="1:16" x14ac:dyDescent="0.3">
      <c r="B14" s="23">
        <v>2</v>
      </c>
      <c r="C14" s="39" t="s">
        <v>21</v>
      </c>
      <c r="D14" s="23" t="s">
        <v>18</v>
      </c>
      <c r="E14" s="40">
        <v>1</v>
      </c>
      <c r="F14" s="41">
        <v>1476</v>
      </c>
      <c r="G14" s="42">
        <v>1403</v>
      </c>
      <c r="H14" s="42">
        <v>1448</v>
      </c>
      <c r="I14" s="13">
        <f t="shared" ref="I14:I23" si="3">MIN(F14:H14)</f>
        <v>1403</v>
      </c>
      <c r="J14" s="22">
        <f t="shared" ref="J14:J23" si="4">ROUND(STDEV(F14:H14),2)</f>
        <v>36.83</v>
      </c>
      <c r="K14" s="22">
        <f t="shared" ref="K14:K23" si="5">I14*E14</f>
        <v>1403</v>
      </c>
      <c r="L14" s="21">
        <f t="shared" ref="L14:L35" si="6">J14/I14*100</f>
        <v>2.6250890947968637</v>
      </c>
      <c r="N14" s="24"/>
      <c r="O14" s="4"/>
      <c r="P14" s="5"/>
    </row>
    <row r="15" spans="1:16" x14ac:dyDescent="0.3">
      <c r="B15" s="23">
        <v>3</v>
      </c>
      <c r="C15" s="39" t="s">
        <v>22</v>
      </c>
      <c r="D15" s="23" t="s">
        <v>18</v>
      </c>
      <c r="E15" s="40">
        <v>1</v>
      </c>
      <c r="F15" s="43">
        <v>478</v>
      </c>
      <c r="G15" s="42">
        <v>454.45</v>
      </c>
      <c r="H15" s="42">
        <v>469</v>
      </c>
      <c r="I15" s="13">
        <f t="shared" si="3"/>
        <v>454.45</v>
      </c>
      <c r="J15" s="22">
        <f t="shared" si="4"/>
        <v>11.88</v>
      </c>
      <c r="K15" s="22">
        <f t="shared" si="5"/>
        <v>454.45</v>
      </c>
      <c r="L15" s="21">
        <f t="shared" si="6"/>
        <v>2.6141489712839698</v>
      </c>
      <c r="N15" s="24"/>
      <c r="O15" s="4"/>
      <c r="P15" s="5"/>
    </row>
    <row r="16" spans="1:16" x14ac:dyDescent="0.3">
      <c r="B16" s="23">
        <v>4</v>
      </c>
      <c r="C16" s="39" t="s">
        <v>23</v>
      </c>
      <c r="D16" s="23" t="s">
        <v>18</v>
      </c>
      <c r="E16" s="40">
        <v>1</v>
      </c>
      <c r="F16" s="41">
        <v>1025</v>
      </c>
      <c r="G16" s="42">
        <v>973.96</v>
      </c>
      <c r="H16" s="42">
        <v>1005</v>
      </c>
      <c r="I16" s="13">
        <f t="shared" si="3"/>
        <v>973.96</v>
      </c>
      <c r="J16" s="22">
        <f t="shared" si="4"/>
        <v>25.72</v>
      </c>
      <c r="K16" s="22">
        <f t="shared" si="5"/>
        <v>973.96</v>
      </c>
      <c r="L16" s="21">
        <f t="shared" si="6"/>
        <v>2.6407655345188714</v>
      </c>
      <c r="N16" s="24"/>
      <c r="O16" s="4"/>
      <c r="P16" s="5"/>
    </row>
    <row r="17" spans="2:16" ht="24.6" x14ac:dyDescent="0.3">
      <c r="B17" s="23">
        <v>5</v>
      </c>
      <c r="C17" s="44" t="s">
        <v>24</v>
      </c>
      <c r="D17" s="23" t="s">
        <v>18</v>
      </c>
      <c r="E17" s="40">
        <v>1</v>
      </c>
      <c r="F17" s="45">
        <v>2954</v>
      </c>
      <c r="G17" s="42">
        <v>2808.04</v>
      </c>
      <c r="H17" s="42">
        <v>2898</v>
      </c>
      <c r="I17" s="13">
        <f t="shared" si="3"/>
        <v>2808.04</v>
      </c>
      <c r="J17" s="22">
        <f t="shared" si="4"/>
        <v>73.64</v>
      </c>
      <c r="K17" s="22">
        <f t="shared" si="5"/>
        <v>2808.04</v>
      </c>
      <c r="L17" s="21">
        <f t="shared" si="6"/>
        <v>2.6224697653879572</v>
      </c>
      <c r="N17" s="24"/>
      <c r="O17" s="4"/>
      <c r="P17" s="5"/>
    </row>
    <row r="18" spans="2:16" ht="48.6" x14ac:dyDescent="0.3">
      <c r="B18" s="23">
        <v>6</v>
      </c>
      <c r="C18" s="44" t="s">
        <v>25</v>
      </c>
      <c r="D18" s="23" t="s">
        <v>18</v>
      </c>
      <c r="E18" s="40">
        <v>1</v>
      </c>
      <c r="F18" s="46">
        <v>1312</v>
      </c>
      <c r="G18" s="42">
        <v>1247.45</v>
      </c>
      <c r="H18" s="42">
        <v>1287</v>
      </c>
      <c r="I18" s="13">
        <f t="shared" si="3"/>
        <v>1247.45</v>
      </c>
      <c r="J18" s="22">
        <f t="shared" si="4"/>
        <v>32.549999999999997</v>
      </c>
      <c r="K18" s="22">
        <f t="shared" si="5"/>
        <v>1247.45</v>
      </c>
      <c r="L18" s="21">
        <f t="shared" si="6"/>
        <v>2.6093230189586754</v>
      </c>
      <c r="N18" s="24"/>
      <c r="O18" s="4"/>
      <c r="P18" s="5"/>
    </row>
    <row r="19" spans="2:16" ht="48.6" x14ac:dyDescent="0.3">
      <c r="B19" s="23">
        <v>7</v>
      </c>
      <c r="C19" s="44" t="s">
        <v>26</v>
      </c>
      <c r="D19" s="23" t="s">
        <v>18</v>
      </c>
      <c r="E19" s="40">
        <v>1</v>
      </c>
      <c r="F19" s="46">
        <v>1117</v>
      </c>
      <c r="G19" s="42">
        <v>1061.4000000000001</v>
      </c>
      <c r="H19" s="42">
        <v>1095</v>
      </c>
      <c r="I19" s="13">
        <f t="shared" si="3"/>
        <v>1061.4000000000001</v>
      </c>
      <c r="J19" s="22">
        <f t="shared" si="4"/>
        <v>28</v>
      </c>
      <c r="K19" s="22">
        <f t="shared" si="5"/>
        <v>1061.4000000000001</v>
      </c>
      <c r="L19" s="21">
        <f t="shared" si="6"/>
        <v>2.6380252496702465</v>
      </c>
      <c r="N19" s="24"/>
      <c r="O19" s="4"/>
      <c r="P19" s="5"/>
    </row>
    <row r="20" spans="2:16" x14ac:dyDescent="0.3">
      <c r="B20" s="23">
        <v>8</v>
      </c>
      <c r="C20" s="39" t="s">
        <v>27</v>
      </c>
      <c r="D20" s="23" t="s">
        <v>18</v>
      </c>
      <c r="E20" s="40">
        <v>15</v>
      </c>
      <c r="F20" s="47">
        <v>906</v>
      </c>
      <c r="G20" s="42">
        <v>861.11</v>
      </c>
      <c r="H20" s="42">
        <v>889</v>
      </c>
      <c r="I20" s="13">
        <f t="shared" si="3"/>
        <v>861.11</v>
      </c>
      <c r="J20" s="22">
        <f t="shared" si="4"/>
        <v>22.66</v>
      </c>
      <c r="K20" s="22">
        <f t="shared" si="5"/>
        <v>12916.65</v>
      </c>
      <c r="L20" s="21">
        <f t="shared" si="6"/>
        <v>2.6314872664351823</v>
      </c>
      <c r="N20" s="24"/>
      <c r="O20" s="4"/>
      <c r="P20" s="5"/>
    </row>
    <row r="21" spans="2:16" ht="36.6" x14ac:dyDescent="0.3">
      <c r="B21" s="23">
        <v>9</v>
      </c>
      <c r="C21" s="44" t="s">
        <v>28</v>
      </c>
      <c r="D21" s="23" t="s">
        <v>18</v>
      </c>
      <c r="E21" s="40">
        <v>15</v>
      </c>
      <c r="F21" s="46">
        <v>1551</v>
      </c>
      <c r="G21" s="42">
        <v>1474.16</v>
      </c>
      <c r="H21" s="42">
        <v>1521</v>
      </c>
      <c r="I21" s="13">
        <f t="shared" si="3"/>
        <v>1474.16</v>
      </c>
      <c r="J21" s="22">
        <f t="shared" si="4"/>
        <v>38.729999999999997</v>
      </c>
      <c r="K21" s="22">
        <f t="shared" si="5"/>
        <v>22112.400000000001</v>
      </c>
      <c r="L21" s="21">
        <f t="shared" si="6"/>
        <v>2.6272589135507678</v>
      </c>
      <c r="N21" s="24"/>
      <c r="O21" s="4"/>
      <c r="P21" s="5"/>
    </row>
    <row r="22" spans="2:16" x14ac:dyDescent="0.3">
      <c r="B22" s="23">
        <v>10</v>
      </c>
      <c r="C22" s="39" t="s">
        <v>29</v>
      </c>
      <c r="D22" s="23" t="s">
        <v>18</v>
      </c>
      <c r="E22" s="40">
        <v>15</v>
      </c>
      <c r="F22" s="47">
        <v>917</v>
      </c>
      <c r="G22" s="42">
        <v>861.11</v>
      </c>
      <c r="H22" s="42">
        <v>900</v>
      </c>
      <c r="I22" s="13">
        <f t="shared" si="3"/>
        <v>861.11</v>
      </c>
      <c r="J22" s="22">
        <f t="shared" si="4"/>
        <v>28.65</v>
      </c>
      <c r="K22" s="22">
        <f t="shared" si="5"/>
        <v>12916.65</v>
      </c>
      <c r="L22" s="21">
        <f t="shared" si="6"/>
        <v>3.3271010672271832</v>
      </c>
      <c r="N22" s="24"/>
      <c r="O22" s="4"/>
      <c r="P22" s="5"/>
    </row>
    <row r="23" spans="2:16" ht="36.6" x14ac:dyDescent="0.3">
      <c r="B23" s="23">
        <v>11</v>
      </c>
      <c r="C23" s="44" t="s">
        <v>30</v>
      </c>
      <c r="D23" s="23" t="s">
        <v>18</v>
      </c>
      <c r="E23" s="40">
        <v>15</v>
      </c>
      <c r="F23" s="46">
        <v>1295</v>
      </c>
      <c r="G23" s="42">
        <v>1231.19</v>
      </c>
      <c r="H23" s="42">
        <v>1271</v>
      </c>
      <c r="I23" s="13">
        <f t="shared" si="3"/>
        <v>1231.19</v>
      </c>
      <c r="J23" s="22">
        <f t="shared" si="4"/>
        <v>32.229999999999997</v>
      </c>
      <c r="K23" s="22">
        <f t="shared" si="5"/>
        <v>18467.850000000002</v>
      </c>
      <c r="L23" s="21">
        <f t="shared" si="6"/>
        <v>2.617792542174644</v>
      </c>
      <c r="N23" s="24"/>
      <c r="O23" s="4"/>
      <c r="P23" s="5"/>
    </row>
    <row r="24" spans="2:16" x14ac:dyDescent="0.3">
      <c r="B24" s="23"/>
      <c r="C24" s="48" t="s">
        <v>32</v>
      </c>
      <c r="D24" s="23"/>
      <c r="E24" s="40"/>
      <c r="F24" s="46"/>
      <c r="G24" s="42"/>
      <c r="H24" s="42"/>
      <c r="I24" s="13"/>
      <c r="J24" s="22"/>
      <c r="K24" s="22"/>
      <c r="L24" s="21"/>
      <c r="N24" s="24"/>
      <c r="O24" s="4"/>
      <c r="P24" s="5"/>
    </row>
    <row r="25" spans="2:16" x14ac:dyDescent="0.3">
      <c r="B25" s="23">
        <v>1</v>
      </c>
      <c r="C25" s="39" t="s">
        <v>20</v>
      </c>
      <c r="D25" s="23" t="s">
        <v>18</v>
      </c>
      <c r="E25" s="40">
        <v>1</v>
      </c>
      <c r="F25" s="41">
        <v>3781</v>
      </c>
      <c r="G25" s="42">
        <v>3593.91</v>
      </c>
      <c r="H25" s="42">
        <v>3709</v>
      </c>
      <c r="I25" s="13">
        <f>MIN(F25:H25)</f>
        <v>3593.91</v>
      </c>
      <c r="J25" s="22">
        <f t="shared" ref="J25:J35" si="7">ROUND(STDEV(F25:H25),2)</f>
        <v>94.37</v>
      </c>
      <c r="K25" s="22">
        <f t="shared" ref="K25:K35" si="8">I25*E25</f>
        <v>3593.91</v>
      </c>
      <c r="L25" s="21">
        <f t="shared" si="6"/>
        <v>2.6258309195277567</v>
      </c>
      <c r="N25" s="24"/>
      <c r="O25" s="4"/>
      <c r="P25" s="5"/>
    </row>
    <row r="26" spans="2:16" x14ac:dyDescent="0.3">
      <c r="B26" s="23">
        <v>2</v>
      </c>
      <c r="C26" s="39" t="s">
        <v>21</v>
      </c>
      <c r="D26" s="23" t="s">
        <v>18</v>
      </c>
      <c r="E26" s="40">
        <v>1</v>
      </c>
      <c r="F26" s="41">
        <v>1476</v>
      </c>
      <c r="G26" s="42">
        <v>1403</v>
      </c>
      <c r="H26" s="42">
        <v>1448</v>
      </c>
      <c r="I26" s="13">
        <f t="shared" ref="I26:I35" si="9">MIN(F26:H26)</f>
        <v>1403</v>
      </c>
      <c r="J26" s="22">
        <f t="shared" si="7"/>
        <v>36.83</v>
      </c>
      <c r="K26" s="22">
        <f t="shared" si="8"/>
        <v>1403</v>
      </c>
      <c r="L26" s="21">
        <f t="shared" si="6"/>
        <v>2.6250890947968637</v>
      </c>
      <c r="N26" s="24"/>
      <c r="O26" s="4"/>
      <c r="P26" s="5"/>
    </row>
    <row r="27" spans="2:16" x14ac:dyDescent="0.3">
      <c r="B27" s="23">
        <v>3</v>
      </c>
      <c r="C27" s="39" t="s">
        <v>22</v>
      </c>
      <c r="D27" s="23" t="s">
        <v>18</v>
      </c>
      <c r="E27" s="40">
        <v>1</v>
      </c>
      <c r="F27" s="43">
        <v>478</v>
      </c>
      <c r="G27" s="42">
        <v>454.45</v>
      </c>
      <c r="H27" s="42">
        <v>469</v>
      </c>
      <c r="I27" s="13">
        <f t="shared" si="9"/>
        <v>454.45</v>
      </c>
      <c r="J27" s="22">
        <f t="shared" si="7"/>
        <v>11.88</v>
      </c>
      <c r="K27" s="22">
        <f t="shared" si="8"/>
        <v>454.45</v>
      </c>
      <c r="L27" s="21">
        <f t="shared" si="6"/>
        <v>2.6141489712839698</v>
      </c>
      <c r="N27" s="24"/>
      <c r="O27" s="4"/>
      <c r="P27" s="5"/>
    </row>
    <row r="28" spans="2:16" x14ac:dyDescent="0.3">
      <c r="B28" s="23">
        <v>4</v>
      </c>
      <c r="C28" s="39" t="s">
        <v>23</v>
      </c>
      <c r="D28" s="23" t="s">
        <v>18</v>
      </c>
      <c r="E28" s="40">
        <v>1</v>
      </c>
      <c r="F28" s="41">
        <v>1025</v>
      </c>
      <c r="G28" s="42">
        <v>973.96</v>
      </c>
      <c r="H28" s="42">
        <v>1005</v>
      </c>
      <c r="I28" s="13">
        <f t="shared" si="9"/>
        <v>973.96</v>
      </c>
      <c r="J28" s="22">
        <f t="shared" si="7"/>
        <v>25.72</v>
      </c>
      <c r="K28" s="22">
        <f t="shared" si="8"/>
        <v>973.96</v>
      </c>
      <c r="L28" s="21">
        <f t="shared" si="6"/>
        <v>2.6407655345188714</v>
      </c>
      <c r="N28" s="24"/>
      <c r="O28" s="4"/>
      <c r="P28" s="5"/>
    </row>
    <row r="29" spans="2:16" ht="24.6" x14ac:dyDescent="0.3">
      <c r="B29" s="23">
        <v>5</v>
      </c>
      <c r="C29" s="44" t="s">
        <v>24</v>
      </c>
      <c r="D29" s="23" t="s">
        <v>18</v>
      </c>
      <c r="E29" s="40">
        <v>1</v>
      </c>
      <c r="F29" s="45">
        <v>2954</v>
      </c>
      <c r="G29" s="42">
        <v>2808.04</v>
      </c>
      <c r="H29" s="42">
        <v>2898</v>
      </c>
      <c r="I29" s="13">
        <f t="shared" si="9"/>
        <v>2808.04</v>
      </c>
      <c r="J29" s="22">
        <f t="shared" si="7"/>
        <v>73.64</v>
      </c>
      <c r="K29" s="22">
        <f t="shared" si="8"/>
        <v>2808.04</v>
      </c>
      <c r="L29" s="21">
        <f t="shared" si="6"/>
        <v>2.6224697653879572</v>
      </c>
      <c r="N29" s="24"/>
      <c r="O29" s="4"/>
      <c r="P29" s="5"/>
    </row>
    <row r="30" spans="2:16" ht="48.6" x14ac:dyDescent="0.3">
      <c r="B30" s="23">
        <v>6</v>
      </c>
      <c r="C30" s="44" t="s">
        <v>25</v>
      </c>
      <c r="D30" s="23" t="s">
        <v>18</v>
      </c>
      <c r="E30" s="40">
        <v>1</v>
      </c>
      <c r="F30" s="46">
        <v>1312</v>
      </c>
      <c r="G30" s="42">
        <v>1247.45</v>
      </c>
      <c r="H30" s="42">
        <v>1287</v>
      </c>
      <c r="I30" s="13">
        <f t="shared" si="9"/>
        <v>1247.45</v>
      </c>
      <c r="J30" s="22">
        <f t="shared" si="7"/>
        <v>32.549999999999997</v>
      </c>
      <c r="K30" s="22">
        <f t="shared" si="8"/>
        <v>1247.45</v>
      </c>
      <c r="L30" s="21">
        <f t="shared" si="6"/>
        <v>2.6093230189586754</v>
      </c>
      <c r="N30" s="24"/>
      <c r="O30" s="4"/>
      <c r="P30" s="5"/>
    </row>
    <row r="31" spans="2:16" ht="48.6" x14ac:dyDescent="0.3">
      <c r="B31" s="23">
        <v>7</v>
      </c>
      <c r="C31" s="44" t="s">
        <v>26</v>
      </c>
      <c r="D31" s="23" t="s">
        <v>18</v>
      </c>
      <c r="E31" s="40">
        <v>1</v>
      </c>
      <c r="F31" s="46">
        <v>1117</v>
      </c>
      <c r="G31" s="42">
        <v>1061.4000000000001</v>
      </c>
      <c r="H31" s="42">
        <v>1095</v>
      </c>
      <c r="I31" s="13">
        <f t="shared" si="9"/>
        <v>1061.4000000000001</v>
      </c>
      <c r="J31" s="22">
        <f t="shared" si="7"/>
        <v>28</v>
      </c>
      <c r="K31" s="22">
        <f t="shared" si="8"/>
        <v>1061.4000000000001</v>
      </c>
      <c r="L31" s="21">
        <f t="shared" si="6"/>
        <v>2.6380252496702465</v>
      </c>
      <c r="N31" s="24"/>
      <c r="O31" s="4"/>
      <c r="P31" s="5"/>
    </row>
    <row r="32" spans="2:16" x14ac:dyDescent="0.3">
      <c r="B32" s="23">
        <v>8</v>
      </c>
      <c r="C32" s="39" t="s">
        <v>27</v>
      </c>
      <c r="D32" s="23" t="s">
        <v>18</v>
      </c>
      <c r="E32" s="40">
        <v>15</v>
      </c>
      <c r="F32" s="47">
        <v>906</v>
      </c>
      <c r="G32" s="42">
        <v>861.11</v>
      </c>
      <c r="H32" s="42">
        <v>889</v>
      </c>
      <c r="I32" s="13">
        <f t="shared" si="9"/>
        <v>861.11</v>
      </c>
      <c r="J32" s="22">
        <f t="shared" si="7"/>
        <v>22.66</v>
      </c>
      <c r="K32" s="22">
        <f t="shared" si="8"/>
        <v>12916.65</v>
      </c>
      <c r="L32" s="21">
        <f t="shared" si="6"/>
        <v>2.6314872664351823</v>
      </c>
      <c r="N32" s="24"/>
      <c r="O32" s="4"/>
      <c r="P32" s="5"/>
    </row>
    <row r="33" spans="2:16" ht="36.6" x14ac:dyDescent="0.3">
      <c r="B33" s="23">
        <v>9</v>
      </c>
      <c r="C33" s="44" t="s">
        <v>28</v>
      </c>
      <c r="D33" s="23" t="s">
        <v>18</v>
      </c>
      <c r="E33" s="40">
        <v>15</v>
      </c>
      <c r="F33" s="46">
        <v>1551</v>
      </c>
      <c r="G33" s="42">
        <v>1474.16</v>
      </c>
      <c r="H33" s="42">
        <v>1521</v>
      </c>
      <c r="I33" s="13">
        <f t="shared" si="9"/>
        <v>1474.16</v>
      </c>
      <c r="J33" s="22">
        <f t="shared" si="7"/>
        <v>38.729999999999997</v>
      </c>
      <c r="K33" s="22">
        <f t="shared" si="8"/>
        <v>22112.400000000001</v>
      </c>
      <c r="L33" s="21">
        <f t="shared" si="6"/>
        <v>2.6272589135507678</v>
      </c>
      <c r="N33" s="24"/>
      <c r="O33" s="4"/>
      <c r="P33" s="5"/>
    </row>
    <row r="34" spans="2:16" x14ac:dyDescent="0.3">
      <c r="B34" s="23">
        <v>10</v>
      </c>
      <c r="C34" s="39" t="s">
        <v>29</v>
      </c>
      <c r="D34" s="23" t="s">
        <v>18</v>
      </c>
      <c r="E34" s="40">
        <v>15</v>
      </c>
      <c r="F34" s="47">
        <v>917</v>
      </c>
      <c r="G34" s="42">
        <v>861.11</v>
      </c>
      <c r="H34" s="42">
        <v>900</v>
      </c>
      <c r="I34" s="13">
        <f t="shared" si="9"/>
        <v>861.11</v>
      </c>
      <c r="J34" s="22">
        <f t="shared" si="7"/>
        <v>28.65</v>
      </c>
      <c r="K34" s="22">
        <f t="shared" si="8"/>
        <v>12916.65</v>
      </c>
      <c r="L34" s="21">
        <f t="shared" si="6"/>
        <v>3.3271010672271832</v>
      </c>
      <c r="N34" s="24"/>
      <c r="O34" s="4"/>
      <c r="P34" s="5"/>
    </row>
    <row r="35" spans="2:16" ht="36.6" x14ac:dyDescent="0.3">
      <c r="B35" s="23">
        <v>11</v>
      </c>
      <c r="C35" s="44" t="s">
        <v>30</v>
      </c>
      <c r="D35" s="23" t="s">
        <v>18</v>
      </c>
      <c r="E35" s="40">
        <v>15</v>
      </c>
      <c r="F35" s="46">
        <v>1295</v>
      </c>
      <c r="G35" s="42">
        <v>1231.19</v>
      </c>
      <c r="H35" s="42">
        <v>1271</v>
      </c>
      <c r="I35" s="13">
        <f t="shared" si="9"/>
        <v>1231.19</v>
      </c>
      <c r="J35" s="22">
        <f t="shared" si="7"/>
        <v>32.229999999999997</v>
      </c>
      <c r="K35" s="22">
        <f t="shared" si="8"/>
        <v>18467.850000000002</v>
      </c>
      <c r="L35" s="21">
        <f t="shared" si="6"/>
        <v>2.617792542174644</v>
      </c>
      <c r="N35" s="24"/>
      <c r="O35" s="4"/>
      <c r="P35" s="5"/>
    </row>
    <row r="36" spans="2:16" s="9" customFormat="1" ht="13.8" x14ac:dyDescent="0.25">
      <c r="B36" s="10"/>
      <c r="C36" s="10" t="s">
        <v>11</v>
      </c>
      <c r="D36" s="23"/>
      <c r="E36" s="10"/>
      <c r="F36" s="11"/>
      <c r="G36" s="11"/>
      <c r="H36" s="11"/>
      <c r="I36" s="11"/>
      <c r="J36" s="11"/>
      <c r="K36" s="11">
        <f>SUM(K13:K35)</f>
        <v>155911.51999999999</v>
      </c>
      <c r="L36" s="12"/>
      <c r="P36" s="20"/>
    </row>
    <row r="37" spans="2:16" s="9" customFormat="1" ht="13.8" x14ac:dyDescent="0.25">
      <c r="B37" s="14"/>
      <c r="C37" s="14"/>
      <c r="D37" s="15"/>
      <c r="E37" s="14"/>
      <c r="F37" s="16"/>
      <c r="G37" s="16"/>
      <c r="H37" s="16"/>
      <c r="I37" s="16"/>
      <c r="J37" s="16"/>
      <c r="K37" s="16"/>
      <c r="L37" s="17"/>
    </row>
    <row r="39" spans="2:16" ht="59.25" customHeight="1" x14ac:dyDescent="0.3">
      <c r="B39" s="35" t="s">
        <v>16</v>
      </c>
      <c r="C39" s="35"/>
      <c r="D39" s="35"/>
      <c r="E39" s="35"/>
      <c r="F39" s="35"/>
      <c r="G39" s="35"/>
    </row>
    <row r="42" spans="2:16" x14ac:dyDescent="0.3">
      <c r="J42" s="4"/>
    </row>
  </sheetData>
  <sheetProtection selectLockedCells="1"/>
  <mergeCells count="19">
    <mergeCell ref="B4:C4"/>
    <mergeCell ref="B39:G39"/>
    <mergeCell ref="F8:H9"/>
    <mergeCell ref="A1:L1"/>
    <mergeCell ref="F10:F11"/>
    <mergeCell ref="G10:G11"/>
    <mergeCell ref="H10:H11"/>
    <mergeCell ref="B2:G2"/>
    <mergeCell ref="B3:L3"/>
    <mergeCell ref="B8:B11"/>
    <mergeCell ref="C8:C11"/>
    <mergeCell ref="D8:D11"/>
    <mergeCell ref="E8:E11"/>
    <mergeCell ref="I8:I11"/>
    <mergeCell ref="J8:J11"/>
    <mergeCell ref="C6:M6"/>
    <mergeCell ref="C7:M7"/>
    <mergeCell ref="K8:K11"/>
    <mergeCell ref="L8:L11"/>
  </mergeCells>
  <conditionalFormatting sqref="L13:L35">
    <cfRule type="containsText" dxfId="1" priority="23" operator="containsText" text="НЕОДНОРОДНЫЕ">
      <formula>NOT(ISERROR(SEARCH("НЕОДНОРОДНЫЕ",L13)))</formula>
    </cfRule>
    <cfRule type="cellIs" dxfId="0" priority="24" operator="greaterThan">
      <formula>30</formula>
    </cfRule>
  </conditionalFormatting>
  <pageMargins left="0.70866141732283472" right="0" top="0" bottom="0" header="0" footer="0"/>
  <pageSetup paperSize="9"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НМЦК</vt:lpstr>
      <vt:lpstr>НМЦК!Область_печати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plan</dc:creator>
  <cp:lastModifiedBy>k214</cp:lastModifiedBy>
  <cp:lastPrinted>2026-03-04T11:26:56Z</cp:lastPrinted>
  <dcterms:created xsi:type="dcterms:W3CDTF">2021-01-19T11:34:04Z</dcterms:created>
  <dcterms:modified xsi:type="dcterms:W3CDTF">2026-03-04T11:27:07Z</dcterms:modified>
</cp:coreProperties>
</file>