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YatsenkoNK\Desktop\Флаги\"/>
    </mc:Choice>
  </mc:AlternateContent>
  <xr:revisionPtr revIDLastSave="0" documentId="8_{9CDA020B-2DFD-4E38-A5F9-9D9877A48B2E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расчет НМЦК" sheetId="4" r:id="rId1"/>
  </sheets>
  <calcPr calcId="191029"/>
</workbook>
</file>

<file path=xl/calcChain.xml><?xml version="1.0" encoding="utf-8"?>
<calcChain xmlns="http://schemas.openxmlformats.org/spreadsheetml/2006/main">
  <c r="E14" i="4" l="1"/>
  <c r="D14" i="4"/>
  <c r="C14" i="4"/>
  <c r="N13" i="4" l="1"/>
  <c r="J13" i="4"/>
  <c r="K13" i="4" s="1"/>
  <c r="L13" i="4" s="1"/>
  <c r="F13" i="4"/>
  <c r="N12" i="4"/>
  <c r="J12" i="4"/>
  <c r="K12" i="4" s="1"/>
  <c r="L12" i="4" s="1"/>
  <c r="F12" i="4"/>
  <c r="N11" i="4"/>
  <c r="J11" i="4"/>
  <c r="K11" i="4" s="1"/>
  <c r="L11" i="4" s="1"/>
  <c r="F11" i="4"/>
  <c r="N15" i="4" l="1"/>
</calcChain>
</file>

<file path=xl/sharedStrings.xml><?xml version="1.0" encoding="utf-8"?>
<sst xmlns="http://schemas.openxmlformats.org/spreadsheetml/2006/main" count="43" uniqueCount="39">
  <si>
    <t>Приложение №2
к служебной записке</t>
  </si>
  <si>
    <t>с осуществлением сбора и анализа общедоступной ценовой информации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</si>
  <si>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</si>
  <si>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</si>
  <si>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</si>
  <si>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Ед. изм. товара (работы, услуги) по ОКЕИ</t>
  </si>
  <si>
    <t xml:space="preserve">v - кол-во (объем) закупаемого товара (работы, услуги) </t>
  </si>
  <si>
    <t>Цена единицы услуги (товара), принятая к расчету</t>
  </si>
  <si>
    <t>КТРУ/ОКПД2/ККН</t>
  </si>
  <si>
    <t>КОСГУ 
(заполняется 
бухгалтерией)</t>
  </si>
  <si>
    <t>ИЦИ №3 Запрос №114/26-0-0 от 20.01.2026 КП  вх.№735/26-0-0 от 18.02.2026</t>
  </si>
  <si>
    <t>&lt;ц - средн. арифм. величина цены единицы прод-ции, руб.</t>
  </si>
  <si>
    <t>Среднее квадратичное отклонение</t>
  </si>
  <si>
    <t>Флаг города Санкт-Петербург</t>
  </si>
  <si>
    <t>ШТ</t>
  </si>
  <si>
    <t>13.92.29.190-00000011/13.92.29.190</t>
  </si>
  <si>
    <t>Флаг Российской федерации</t>
  </si>
  <si>
    <t>32.99.59.000-00000011/32.99.59.000</t>
  </si>
  <si>
    <t xml:space="preserve"> СОСТАВИЛ </t>
  </si>
  <si>
    <t>Специалист</t>
  </si>
  <si>
    <t>_____________________________</t>
  </si>
  <si>
    <t>Е.Р. Попова</t>
  </si>
  <si>
    <t xml:space="preserve"> ПРОВЕРИЛ</t>
  </si>
  <si>
    <t>Начальник организационного отдела</t>
  </si>
  <si>
    <t>Н.В. Грязнова</t>
  </si>
  <si>
    <t>Итого по КП</t>
  </si>
  <si>
    <t>Цена договора (контракта), заключаемого с единственным поставщиком</t>
  </si>
  <si>
    <t>Цена договора (контракта)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десяти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</t>
  </si>
  <si>
    <t>Цена договора (контракта)</t>
  </si>
  <si>
    <t>Определена и обобснована методом сопоставимых рыночных цен (анализа рынка)</t>
  </si>
  <si>
    <t>Наименьшая цена договора (контракта), заключаемого с единственным поставщиком, в соответствии с ценой наименьшего КП</t>
  </si>
  <si>
    <t xml:space="preserve">Цена договора (контракта) составляет 231 780 (двести тридцать одна тысяча семьсот восемьдесят) рублей 00 копеек, в том числе НДС </t>
  </si>
  <si>
    <t>Определение однородности совокупности значений выявленных цен СПРАВОЧНО</t>
  </si>
  <si>
    <t xml:space="preserve">в соответствии с описанием объекта закупки на поставку  флажной продукции </t>
  </si>
  <si>
    <t>n - кол-во значений, используемых в расчете (кол-во ответов КП)</t>
  </si>
  <si>
    <t>ИЦИ №1 Запрос №114/26-0-0 от 20.01.2026 КП  вх.№704/26-0-0 от 17.02.2026</t>
  </si>
  <si>
    <t>ИЦИ №2 Запрос №114/26-0-0 от 20.01.2026 КП  вх.№705/26-0-0 от 17.02.2026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</si>
  <si>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</si>
  <si>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Принадлежность для флажной продукции  (флагшток)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</si>
</sst>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\ ##0.00_-;\-* #\ ##0.00_-;_-* &quot;-&quot;??_-;_-@_-"/>
    <numFmt numFmtId="165" formatCode="_-* #\ ##0.00_р_._-;\-* #\ ##0.00_р_._-;_-* &quot;-&quot;??_р_._-;_-@_-"/>
    <numFmt numFmtId="166" formatCode="_-* #\ ##0.00\ _₽_-;\-* #\ ##0.00\ _₽_-;_-* &quot;-&quot;??\ _₽_-;_-@_-"/>
    <numFmt numFmtId="167" formatCode="#\ ##0.00"/>
  </numFmts>
  <fonts count="16" x14ac:knownFonts="1">
    <font>
      <sz val="11"/>
      <color theme="1"/>
      <name val="Calibri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0" fontId="5" fillId="0" borderId="0"/>
    <xf numFmtId="0" fontId="6" fillId="0" borderId="0"/>
    <xf numFmtId="0" fontId="7" fillId="0" borderId="0"/>
    <xf numFmtId="0" fontId="8" fillId="0" borderId="0"/>
    <xf numFmtId="165" fontId="7" fillId="0" borderId="0" applyFill="0" applyBorder="0" applyAlignment="0" applyProtection="0"/>
    <xf numFmtId="165" fontId="6" fillId="0" borderId="0" applyFont="0" applyFill="0" applyBorder="0" applyAlignment="0" applyProtection="0"/>
    <xf numFmtId="166" fontId="8" fillId="0" borderId="0" applyFont="0" applyFill="0" applyBorder="0" applyAlignment="0" applyProtection="0"/>
  </cellStyleXfs>
  <cellXfs count="59">
    <xf numFmtId="0" fontId="0" fillId="0" borderId="0" xfId="0"/>
    <xf numFmtId="0" fontId="1" fillId="0" borderId="0" xfId="5" applyFont="1"/>
    <xf numFmtId="0" fontId="2" fillId="0" borderId="0" xfId="5" applyFont="1"/>
    <xf numFmtId="0" fontId="4" fillId="0" borderId="2" xfId="5" applyFont="1" applyFill="1" applyBorder="1" applyAlignment="1">
      <alignment horizontal="center" vertical="top" wrapText="1"/>
    </xf>
    <xf numFmtId="0" fontId="11" fillId="0" borderId="0" xfId="5" applyFont="1" applyAlignment="1">
      <alignment horizontal="center" vertical="center" wrapText="1"/>
    </xf>
    <xf numFmtId="167" fontId="4" fillId="2" borderId="2" xfId="5" applyNumberFormat="1" applyFont="1" applyFill="1" applyBorder="1" applyAlignment="1" applyProtection="1">
      <alignment horizontal="center" vertical="center" wrapText="1"/>
      <protection locked="0"/>
    </xf>
    <xf numFmtId="167" fontId="11" fillId="2" borderId="2" xfId="5" applyNumberFormat="1" applyFont="1" applyFill="1" applyBorder="1" applyAlignment="1">
      <alignment horizontal="center" vertical="center" wrapText="1"/>
    </xf>
    <xf numFmtId="167" fontId="11" fillId="2" borderId="5" xfId="5" applyNumberFormat="1" applyFont="1" applyFill="1" applyBorder="1" applyAlignment="1">
      <alignment horizontal="center" vertical="center" wrapText="1"/>
    </xf>
    <xf numFmtId="2" fontId="11" fillId="2" borderId="5" xfId="5" applyNumberFormat="1" applyFont="1" applyFill="1" applyBorder="1" applyAlignment="1">
      <alignment horizontal="center" vertical="center" wrapText="1"/>
    </xf>
    <xf numFmtId="10" fontId="11" fillId="0" borderId="5" xfId="5" applyNumberFormat="1" applyFont="1" applyFill="1" applyBorder="1" applyAlignment="1">
      <alignment horizontal="center" vertical="center" wrapText="1"/>
    </xf>
    <xf numFmtId="0" fontId="11" fillId="0" borderId="10" xfId="5" applyNumberFormat="1" applyFont="1" applyFill="1" applyBorder="1" applyAlignment="1">
      <alignment horizontal="center" vertical="center" wrapText="1"/>
    </xf>
    <xf numFmtId="164" fontId="11" fillId="2" borderId="2" xfId="1" applyNumberFormat="1" applyFont="1" applyFill="1" applyBorder="1" applyAlignment="1">
      <alignment horizontal="center" vertical="center" wrapText="1"/>
    </xf>
    <xf numFmtId="0" fontId="11" fillId="2" borderId="2" xfId="5" applyFont="1" applyFill="1" applyBorder="1" applyAlignment="1">
      <alignment horizontal="center" vertical="center" wrapText="1"/>
    </xf>
    <xf numFmtId="166" fontId="4" fillId="2" borderId="2" xfId="8" applyFont="1" applyFill="1" applyBorder="1" applyAlignment="1">
      <alignment horizontal="center" vertical="center" wrapText="1"/>
    </xf>
    <xf numFmtId="0" fontId="11" fillId="2" borderId="2" xfId="5" applyFont="1" applyFill="1" applyBorder="1"/>
    <xf numFmtId="0" fontId="11" fillId="2" borderId="0" xfId="5" applyFont="1" applyFill="1"/>
    <xf numFmtId="0" fontId="4" fillId="0" borderId="4" xfId="5" applyFont="1" applyFill="1" applyBorder="1" applyAlignment="1">
      <alignment horizontal="center" vertical="center" wrapText="1"/>
    </xf>
    <xf numFmtId="0" fontId="4" fillId="0" borderId="5" xfId="5" applyFont="1" applyFill="1" applyBorder="1" applyAlignment="1">
      <alignment horizontal="center" vertical="center" wrapText="1"/>
    </xf>
    <xf numFmtId="0" fontId="11" fillId="2" borderId="0" xfId="5" applyFont="1" applyFill="1" applyAlignment="1">
      <alignment horizontal="left" wrapText="1"/>
    </xf>
    <xf numFmtId="0" fontId="4" fillId="2" borderId="0" xfId="5" applyFont="1" applyFill="1" applyAlignment="1">
      <alignment horizontal="center"/>
    </xf>
    <xf numFmtId="0" fontId="11" fillId="2" borderId="0" xfId="5" applyFont="1" applyFill="1" applyAlignment="1">
      <alignment horizontal="center"/>
    </xf>
    <xf numFmtId="0" fontId="4" fillId="2" borderId="0" xfId="5" applyFont="1" applyFill="1" applyAlignment="1">
      <alignment horizontal="left"/>
    </xf>
    <xf numFmtId="0" fontId="11" fillId="0" borderId="0" xfId="5" applyFont="1" applyAlignment="1">
      <alignment horizontal="left" vertical="top" wrapText="1"/>
    </xf>
    <xf numFmtId="0" fontId="4" fillId="2" borderId="4" xfId="5" applyFont="1" applyFill="1" applyBorder="1" applyAlignment="1">
      <alignment horizontal="right" vertical="center" wrapText="1"/>
    </xf>
    <xf numFmtId="0" fontId="4" fillId="2" borderId="5" xfId="5" applyFont="1" applyFill="1" applyBorder="1" applyAlignment="1">
      <alignment horizontal="right" vertical="center" wrapText="1"/>
    </xf>
    <xf numFmtId="0" fontId="4" fillId="2" borderId="10" xfId="5" applyFont="1" applyFill="1" applyBorder="1" applyAlignment="1">
      <alignment horizontal="right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2" fillId="0" borderId="0" xfId="5" applyFont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0" fontId="10" fillId="0" borderId="0" xfId="5" applyFont="1" applyAlignment="1">
      <alignment horizontal="center" vertical="center" wrapText="1"/>
    </xf>
    <xf numFmtId="0" fontId="10" fillId="2" borderId="0" xfId="5" applyFont="1" applyFill="1" applyAlignment="1">
      <alignment horizontal="center" vertical="center" wrapText="1"/>
    </xf>
    <xf numFmtId="0" fontId="10" fillId="0" borderId="0" xfId="5" applyFont="1" applyAlignment="1">
      <alignment horizontal="center" vertical="top" wrapText="1"/>
    </xf>
    <xf numFmtId="0" fontId="11" fillId="2" borderId="2" xfId="5" applyFont="1" applyFill="1" applyBorder="1" applyAlignment="1">
      <alignment horizontal="center" vertical="center" wrapText="1"/>
    </xf>
    <xf numFmtId="0" fontId="10" fillId="0" borderId="0" xfId="5" applyFont="1" applyAlignment="1">
      <alignment vertical="center" wrapText="1"/>
    </xf>
    <xf numFmtId="0" fontId="12" fillId="0" borderId="0" xfId="5" applyFont="1"/>
    <xf numFmtId="0" fontId="11" fillId="0" borderId="0" xfId="5" applyFont="1"/>
    <xf numFmtId="0" fontId="11" fillId="2" borderId="1" xfId="5" applyFont="1" applyFill="1" applyBorder="1" applyAlignment="1">
      <alignment horizontal="center" vertical="center" wrapText="1"/>
    </xf>
    <xf numFmtId="0" fontId="4" fillId="2" borderId="2" xfId="5" applyFont="1" applyFill="1" applyBorder="1" applyAlignment="1">
      <alignment horizontal="center" vertical="center" wrapText="1"/>
    </xf>
    <xf numFmtId="0" fontId="4" fillId="2" borderId="1" xfId="5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13" fillId="2" borderId="2" xfId="5" applyFont="1" applyFill="1" applyBorder="1" applyAlignment="1">
      <alignment vertical="top" wrapText="1"/>
    </xf>
    <xf numFmtId="0" fontId="4" fillId="2" borderId="3" xfId="5" applyFont="1" applyFill="1" applyBorder="1" applyAlignment="1">
      <alignment horizontal="center" vertical="center" wrapText="1"/>
    </xf>
    <xf numFmtId="0" fontId="4" fillId="2" borderId="2" xfId="5" applyFont="1" applyFill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/>
    </xf>
    <xf numFmtId="0" fontId="15" fillId="2" borderId="2" xfId="5" applyFont="1" applyFill="1" applyBorder="1" applyAlignment="1">
      <alignment horizontal="center" vertical="center" wrapText="1"/>
    </xf>
    <xf numFmtId="0" fontId="15" fillId="2" borderId="4" xfId="5" applyFont="1" applyFill="1" applyBorder="1" applyAlignment="1">
      <alignment horizontal="center" vertical="center" wrapText="1"/>
    </xf>
    <xf numFmtId="0" fontId="11" fillId="2" borderId="4" xfId="5" applyFont="1" applyFill="1" applyBorder="1" applyAlignment="1">
      <alignment horizontal="center" vertical="center" wrapText="1"/>
    </xf>
    <xf numFmtId="0" fontId="11" fillId="2" borderId="4" xfId="5" applyFont="1" applyFill="1" applyBorder="1" applyAlignment="1">
      <alignment vertical="center" wrapText="1"/>
    </xf>
    <xf numFmtId="167" fontId="11" fillId="2" borderId="2" xfId="5" applyNumberFormat="1" applyFont="1" applyFill="1" applyBorder="1" applyAlignment="1" applyProtection="1">
      <alignment horizontal="center" vertical="center" wrapText="1"/>
      <protection locked="0"/>
    </xf>
    <xf numFmtId="2" fontId="11" fillId="2" borderId="10" xfId="5" applyNumberFormat="1" applyFont="1" applyFill="1" applyBorder="1" applyAlignment="1">
      <alignment horizontal="center" vertical="center" wrapText="1"/>
    </xf>
    <xf numFmtId="2" fontId="11" fillId="2" borderId="2" xfId="5" applyNumberFormat="1" applyFont="1" applyFill="1" applyBorder="1" applyAlignment="1">
      <alignment horizontal="center" vertical="center" wrapText="1"/>
    </xf>
    <xf numFmtId="10" fontId="11" fillId="2" borderId="2" xfId="5" applyNumberFormat="1" applyFont="1" applyFill="1" applyBorder="1" applyAlignment="1">
      <alignment horizontal="center" vertical="center" wrapText="1"/>
    </xf>
    <xf numFmtId="0" fontId="11" fillId="2" borderId="2" xfId="5" applyNumberFormat="1" applyFont="1" applyFill="1" applyBorder="1" applyAlignment="1">
      <alignment horizontal="center" vertical="center" wrapText="1"/>
    </xf>
    <xf numFmtId="0" fontId="11" fillId="2" borderId="2" xfId="5" applyFont="1" applyFill="1" applyBorder="1" applyAlignment="1">
      <alignment horizontal="center" vertical="center"/>
    </xf>
    <xf numFmtId="10" fontId="11" fillId="0" borderId="2" xfId="5" applyNumberFormat="1" applyFont="1" applyFill="1" applyBorder="1" applyAlignment="1">
      <alignment horizontal="center" vertical="center" wrapText="1"/>
    </xf>
    <xf numFmtId="0" fontId="11" fillId="0" borderId="2" xfId="5" applyNumberFormat="1" applyFont="1" applyFill="1" applyBorder="1" applyAlignment="1">
      <alignment horizontal="center" vertical="center" wrapText="1"/>
    </xf>
  </cellXfs>
  <cellStyles count="9">
    <cellStyle name="Обычный" xfId="0" builtinId="0"/>
    <cellStyle name="Обычный 2" xfId="2" xr:uid="{00000000-0005-0000-0000-000031000000}"/>
    <cellStyle name="Обычный 3" xfId="3" xr:uid="{00000000-0005-0000-0000-000032000000}"/>
    <cellStyle name="Обычный 4" xfId="4" xr:uid="{00000000-0005-0000-0000-000033000000}"/>
    <cellStyle name="Обычный 5" xfId="5" xr:uid="{00000000-0005-0000-0000-000034000000}"/>
    <cellStyle name="Финансовый" xfId="1" builtinId="3"/>
    <cellStyle name="Финансовый 2" xfId="6" xr:uid="{00000000-0005-0000-0000-000035000000}"/>
    <cellStyle name="Финансовый 3" xfId="7" xr:uid="{00000000-0005-0000-0000-000036000000}"/>
    <cellStyle name="Финансовый 4" xfId="8" xr:uid="{00000000-0005-0000-0000-00003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8</xdr:row>
      <xdr:rowOff>495300</xdr:rowOff>
    </xdr:from>
    <xdr:to>
      <xdr:col>10</xdr:col>
      <xdr:colOff>895350</xdr:colOff>
      <xdr:row>8</xdr:row>
      <xdr:rowOff>923925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839075" y="5905500"/>
          <a:ext cx="85725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85725</xdr:colOff>
      <xdr:row>8</xdr:row>
      <xdr:rowOff>790575</xdr:rowOff>
    </xdr:from>
    <xdr:to>
      <xdr:col>11</xdr:col>
      <xdr:colOff>742950</xdr:colOff>
      <xdr:row>8</xdr:row>
      <xdr:rowOff>1133475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8877300" y="6200775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190500</xdr:colOff>
      <xdr:row>8</xdr:row>
      <xdr:rowOff>142875</xdr:rowOff>
    </xdr:from>
    <xdr:to>
      <xdr:col>5</xdr:col>
      <xdr:colOff>704850</xdr:colOff>
      <xdr:row>8</xdr:row>
      <xdr:rowOff>609600</xdr:rowOff>
    </xdr:to>
    <xdr:pic>
      <xdr:nvPicPr>
        <xdr:cNvPr id="5" name="Рисунок 1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68182" t="17999" b="24001"/>
        <a:stretch>
          <a:fillRect/>
        </a:stretch>
      </xdr:blipFill>
      <xdr:spPr>
        <a:xfrm>
          <a:off x="4752975" y="5553075"/>
          <a:ext cx="51435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8"/>
  <sheetViews>
    <sheetView tabSelected="1" view="pageBreakPreview" zoomScaleNormal="100" workbookViewId="0">
      <selection activeCell="A6" sqref="A6:N6"/>
    </sheetView>
  </sheetViews>
  <sheetFormatPr defaultColWidth="7.5703125" defaultRowHeight="12.75" x14ac:dyDescent="0.2"/>
  <cols>
    <col min="1" max="1" width="5.7109375" style="2" customWidth="1"/>
    <col min="2" max="2" width="20.28515625" style="2" customWidth="1"/>
    <col min="3" max="5" width="14.140625" style="2" customWidth="1"/>
    <col min="6" max="6" width="12.7109375" style="2" customWidth="1"/>
    <col min="7" max="7" width="8.85546875" style="2" customWidth="1"/>
    <col min="8" max="8" width="8.28515625" style="2" customWidth="1"/>
    <col min="9" max="9" width="9.140625" style="2" customWidth="1"/>
    <col min="10" max="10" width="9.5703125" style="2" customWidth="1"/>
    <col min="11" max="11" width="14.85546875" style="2" customWidth="1"/>
    <col min="12" max="12" width="14.5703125" style="2" customWidth="1"/>
    <col min="13" max="13" width="13.42578125" style="2" customWidth="1"/>
    <col min="14" max="14" width="15.7109375" style="2" customWidth="1"/>
    <col min="15" max="15" width="17.42578125" style="2" customWidth="1"/>
    <col min="16" max="16" width="16.28515625" style="2" customWidth="1"/>
    <col min="17" max="16384" width="7.5703125" style="2"/>
  </cols>
  <sheetData>
    <row r="1" spans="1:16" ht="30" customHeight="1" x14ac:dyDescent="0.2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3" spans="1:16" s="1" customFormat="1" ht="17.25" customHeight="1" x14ac:dyDescent="0.25">
      <c r="A3" s="30" t="s">
        <v>26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4"/>
      <c r="P3" s="35"/>
    </row>
    <row r="4" spans="1:16" s="1" customFormat="1" ht="21.75" customHeight="1" x14ac:dyDescent="0.25">
      <c r="A4" s="31" t="s">
        <v>33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4"/>
      <c r="P4" s="35"/>
    </row>
    <row r="5" spans="1:16" s="1" customFormat="1" ht="18.75" customHeight="1" x14ac:dyDescent="0.25">
      <c r="A5" s="30" t="s">
        <v>29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4"/>
      <c r="P5" s="35"/>
    </row>
    <row r="6" spans="1:16" s="1" customFormat="1" ht="15.75" customHeight="1" x14ac:dyDescent="0.25">
      <c r="A6" s="32" t="s">
        <v>1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5"/>
      <c r="P6" s="35"/>
    </row>
    <row r="7" spans="1:16" ht="91.5" customHeight="1" x14ac:dyDescent="0.2">
      <c r="A7" s="4"/>
      <c r="B7" s="22" t="s">
        <v>27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36"/>
      <c r="P7" s="36"/>
    </row>
    <row r="8" spans="1:16" ht="79.5" customHeight="1" x14ac:dyDescent="0.2">
      <c r="A8" s="37" t="s">
        <v>2</v>
      </c>
      <c r="B8" s="38" t="s">
        <v>3</v>
      </c>
      <c r="C8" s="38" t="s">
        <v>4</v>
      </c>
      <c r="D8" s="38"/>
      <c r="E8" s="38"/>
      <c r="F8" s="38"/>
      <c r="G8" s="39" t="s">
        <v>5</v>
      </c>
      <c r="H8" s="38" t="s">
        <v>6</v>
      </c>
      <c r="I8" s="38" t="s">
        <v>34</v>
      </c>
      <c r="J8" s="33" t="s">
        <v>32</v>
      </c>
      <c r="K8" s="33"/>
      <c r="L8" s="33"/>
      <c r="M8" s="40" t="s">
        <v>7</v>
      </c>
      <c r="N8" s="26" t="s">
        <v>30</v>
      </c>
      <c r="O8" s="37" t="s">
        <v>8</v>
      </c>
      <c r="P8" s="37" t="s">
        <v>9</v>
      </c>
    </row>
    <row r="9" spans="1:16" ht="91.5" customHeight="1" x14ac:dyDescent="0.2">
      <c r="A9" s="41"/>
      <c r="B9" s="38"/>
      <c r="C9" s="3" t="s">
        <v>35</v>
      </c>
      <c r="D9" s="3" t="s">
        <v>36</v>
      </c>
      <c r="E9" s="3" t="s">
        <v>10</v>
      </c>
      <c r="F9" s="42"/>
      <c r="G9" s="43"/>
      <c r="H9" s="38"/>
      <c r="I9" s="38"/>
      <c r="J9" s="44" t="s">
        <v>11</v>
      </c>
      <c r="K9" s="44" t="s">
        <v>12</v>
      </c>
      <c r="L9" s="44" t="s">
        <v>37</v>
      </c>
      <c r="M9" s="45"/>
      <c r="N9" s="27"/>
      <c r="O9" s="46"/>
      <c r="P9" s="46"/>
    </row>
    <row r="10" spans="1:16" ht="15.75" customHeight="1" x14ac:dyDescent="0.2">
      <c r="A10" s="47">
        <v>1</v>
      </c>
      <c r="B10" s="48">
        <v>2</v>
      </c>
      <c r="C10" s="47">
        <v>3</v>
      </c>
      <c r="D10" s="47">
        <v>4</v>
      </c>
      <c r="E10" s="48">
        <v>5</v>
      </c>
      <c r="F10" s="47">
        <v>6</v>
      </c>
      <c r="G10" s="47">
        <v>7</v>
      </c>
      <c r="H10" s="48">
        <v>8</v>
      </c>
      <c r="I10" s="47">
        <v>9</v>
      </c>
      <c r="J10" s="47">
        <v>10</v>
      </c>
      <c r="K10" s="48">
        <v>11</v>
      </c>
      <c r="L10" s="47">
        <v>12</v>
      </c>
      <c r="M10" s="48">
        <v>13</v>
      </c>
      <c r="N10" s="47">
        <v>14</v>
      </c>
      <c r="O10" s="48">
        <v>15</v>
      </c>
      <c r="P10" s="47">
        <v>16</v>
      </c>
    </row>
    <row r="11" spans="1:16" ht="51.75" customHeight="1" x14ac:dyDescent="0.2">
      <c r="A11" s="49">
        <v>1</v>
      </c>
      <c r="B11" s="50" t="s">
        <v>13</v>
      </c>
      <c r="C11" s="51">
        <v>5800</v>
      </c>
      <c r="D11" s="51">
        <v>3270</v>
      </c>
      <c r="E11" s="51">
        <v>4095</v>
      </c>
      <c r="F11" s="6">
        <f>SUM(C11:E11)</f>
        <v>13165</v>
      </c>
      <c r="G11" s="6" t="s">
        <v>14</v>
      </c>
      <c r="H11" s="6">
        <v>10</v>
      </c>
      <c r="I11" s="52">
        <v>3</v>
      </c>
      <c r="J11" s="6">
        <f>ROUND((AVERAGE(C11:E11)),2)</f>
        <v>4388.33</v>
      </c>
      <c r="K11" s="53">
        <f>ROUND((SQRT(((SUMSQ(C11-J11))+(SUMSQ(D11-J11))+(SUMSQ(E11-J11)))/2)),2)</f>
        <v>1290.26</v>
      </c>
      <c r="L11" s="54">
        <f>ROUND(K11/J11,2)</f>
        <v>0.28999999999999998</v>
      </c>
      <c r="M11" s="55">
        <v>3270</v>
      </c>
      <c r="N11" s="11">
        <f>M11*H11</f>
        <v>32700</v>
      </c>
      <c r="O11" s="12" t="s">
        <v>15</v>
      </c>
      <c r="P11" s="12">
        <v>310</v>
      </c>
    </row>
    <row r="12" spans="1:16" ht="51.75" customHeight="1" x14ac:dyDescent="0.2">
      <c r="A12" s="49">
        <v>2</v>
      </c>
      <c r="B12" s="50" t="s">
        <v>16</v>
      </c>
      <c r="C12" s="51">
        <v>5800</v>
      </c>
      <c r="D12" s="51">
        <v>3278</v>
      </c>
      <c r="E12" s="51">
        <v>4095</v>
      </c>
      <c r="F12" s="6">
        <f>SUM(C12:E12)</f>
        <v>13173</v>
      </c>
      <c r="G12" s="6" t="s">
        <v>14</v>
      </c>
      <c r="H12" s="6">
        <v>10</v>
      </c>
      <c r="I12" s="52">
        <v>3</v>
      </c>
      <c r="J12" s="6">
        <f>ROUND((AVERAGE(C12:E12)),2)</f>
        <v>4391</v>
      </c>
      <c r="K12" s="53">
        <f>ROUND((SQRT(((SUMSQ(C12-J12))+(SUMSQ(D12-J12))+(SUMSQ(E12-J12)))/2)),2)</f>
        <v>1286.79</v>
      </c>
      <c r="L12" s="54">
        <f>ROUND(K12/J12,2)</f>
        <v>0.28999999999999998</v>
      </c>
      <c r="M12" s="55">
        <v>3278</v>
      </c>
      <c r="N12" s="11">
        <f>M12*H12</f>
        <v>32780</v>
      </c>
      <c r="O12" s="12" t="s">
        <v>15</v>
      </c>
      <c r="P12" s="56">
        <v>310</v>
      </c>
    </row>
    <row r="13" spans="1:16" ht="51.75" customHeight="1" x14ac:dyDescent="0.2">
      <c r="A13" s="49">
        <v>3</v>
      </c>
      <c r="B13" s="50" t="s">
        <v>38</v>
      </c>
      <c r="C13" s="51">
        <v>13500</v>
      </c>
      <c r="D13" s="51">
        <v>8315</v>
      </c>
      <c r="E13" s="51">
        <v>11562</v>
      </c>
      <c r="F13" s="6">
        <f>SUM(C13:E13)</f>
        <v>33377</v>
      </c>
      <c r="G13" s="6" t="s">
        <v>14</v>
      </c>
      <c r="H13" s="6">
        <v>20</v>
      </c>
      <c r="I13" s="52">
        <v>3</v>
      </c>
      <c r="J13" s="6">
        <f t="shared" ref="J13" si="0">ROUND((AVERAGE(C13:E13)),2)</f>
        <v>11125.67</v>
      </c>
      <c r="K13" s="53">
        <f t="shared" ref="K13" si="1">ROUND((SQRT(((SUMSQ(C13-J13))+(SUMSQ(D13-J13))+(SUMSQ(E13-J13)))/2)),2)</f>
        <v>2619.89</v>
      </c>
      <c r="L13" s="57">
        <f>ROUND(K13/J13,2)</f>
        <v>0.24</v>
      </c>
      <c r="M13" s="58">
        <v>8315</v>
      </c>
      <c r="N13" s="11">
        <f>M13*H13</f>
        <v>166300</v>
      </c>
      <c r="O13" s="12" t="s">
        <v>17</v>
      </c>
      <c r="P13" s="56">
        <v>310</v>
      </c>
    </row>
    <row r="14" spans="1:16" ht="20.25" customHeight="1" x14ac:dyDescent="0.2">
      <c r="A14" s="16" t="s">
        <v>25</v>
      </c>
      <c r="B14" s="17"/>
      <c r="C14" s="5">
        <f>C11*H11+C12*H12+C13*H13</f>
        <v>386000</v>
      </c>
      <c r="D14" s="5">
        <f>D11*H11+D12*H12+D13*H13</f>
        <v>231780</v>
      </c>
      <c r="E14" s="5">
        <f>E11*H11+E12*H12+E13*H13</f>
        <v>313140</v>
      </c>
      <c r="F14" s="6"/>
      <c r="G14" s="7"/>
      <c r="H14" s="7"/>
      <c r="I14" s="8"/>
      <c r="J14" s="7"/>
      <c r="K14" s="8"/>
      <c r="L14" s="9"/>
      <c r="M14" s="10"/>
      <c r="N14" s="11"/>
      <c r="O14" s="12"/>
      <c r="P14" s="56"/>
    </row>
    <row r="15" spans="1:16" ht="18.75" customHeight="1" x14ac:dyDescent="0.2">
      <c r="A15" s="23" t="s">
        <v>28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5"/>
      <c r="N15" s="13">
        <f>SUM(N11:N13)</f>
        <v>231780</v>
      </c>
      <c r="O15" s="14"/>
      <c r="P15" s="14"/>
    </row>
    <row r="16" spans="1:16" ht="19.5" customHeight="1" x14ac:dyDescent="0.2">
      <c r="A16" s="18" t="s">
        <v>31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5"/>
    </row>
    <row r="17" spans="1:16" ht="20.25" customHeight="1" x14ac:dyDescent="0.2">
      <c r="A17" s="19" t="s">
        <v>18</v>
      </c>
      <c r="B17" s="19"/>
      <c r="C17" s="20" t="s">
        <v>19</v>
      </c>
      <c r="D17" s="20"/>
      <c r="E17" s="20"/>
      <c r="F17" s="19" t="s">
        <v>20</v>
      </c>
      <c r="G17" s="19"/>
      <c r="H17" s="19"/>
      <c r="I17" s="19"/>
      <c r="J17" s="21" t="s">
        <v>21</v>
      </c>
      <c r="K17" s="21"/>
      <c r="L17" s="15"/>
      <c r="M17" s="15"/>
      <c r="N17" s="15"/>
      <c r="O17" s="15"/>
      <c r="P17" s="15"/>
    </row>
    <row r="18" spans="1:16" ht="26.25" customHeight="1" x14ac:dyDescent="0.2">
      <c r="A18" s="19" t="s">
        <v>22</v>
      </c>
      <c r="B18" s="19"/>
      <c r="C18" s="20" t="s">
        <v>23</v>
      </c>
      <c r="D18" s="20"/>
      <c r="E18" s="20"/>
      <c r="F18" s="19" t="s">
        <v>20</v>
      </c>
      <c r="G18" s="19"/>
      <c r="H18" s="19"/>
      <c r="I18" s="19"/>
      <c r="J18" s="21" t="s">
        <v>24</v>
      </c>
      <c r="K18" s="21"/>
      <c r="L18" s="15"/>
      <c r="M18" s="15"/>
      <c r="N18" s="15"/>
      <c r="O18" s="15"/>
      <c r="P18" s="15"/>
    </row>
  </sheetData>
  <mergeCells count="28">
    <mergeCell ref="A1:N1"/>
    <mergeCell ref="A3:N3"/>
    <mergeCell ref="A4:N4"/>
    <mergeCell ref="A5:N5"/>
    <mergeCell ref="A6:N6"/>
    <mergeCell ref="J17:K17"/>
    <mergeCell ref="B7:N7"/>
    <mergeCell ref="C8:F8"/>
    <mergeCell ref="J8:L8"/>
    <mergeCell ref="A15:M15"/>
    <mergeCell ref="M8:M9"/>
    <mergeCell ref="N8:N9"/>
    <mergeCell ref="O8:O9"/>
    <mergeCell ref="P8:P9"/>
    <mergeCell ref="A14:B14"/>
    <mergeCell ref="A18:B18"/>
    <mergeCell ref="C18:E18"/>
    <mergeCell ref="F18:I18"/>
    <mergeCell ref="J18:K18"/>
    <mergeCell ref="A8:A9"/>
    <mergeCell ref="B8:B9"/>
    <mergeCell ref="G8:G9"/>
    <mergeCell ref="H8:H9"/>
    <mergeCell ref="I8:I9"/>
    <mergeCell ref="A16:O16"/>
    <mergeCell ref="A17:B17"/>
    <mergeCell ref="C17:E17"/>
    <mergeCell ref="F17:I17"/>
  </mergeCells>
  <pageMargins left="0.70866141732283505" right="0.70866141732283505" top="0.74803149606299202" bottom="0.74803149606299202" header="0.31496062992126" footer="0.31496062992126"/>
  <pageSetup paperSize="9" scale="6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Яценко Николай Константинович</cp:lastModifiedBy>
  <cp:lastPrinted>2026-02-09T08:04:00Z</cp:lastPrinted>
  <dcterms:created xsi:type="dcterms:W3CDTF">2016-05-13T09:47:00Z</dcterms:created>
  <dcterms:modified xsi:type="dcterms:W3CDTF">2026-03-26T08:54:45Z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531E970E5B1E4DFE958CD9F23644DEEF_12</vt:lpwstr>
  </property>
  <property fmtid="{D5CDD505-2E9C-101B-9397-08002B2CF9AE}" pid="3" name="KSOProductBuildVer">
    <vt:lpwstr>1049-12.2.0.23196</vt:lpwstr>
  </property>
</Properties>
</file>