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Лист1!$A$8:$N$16</definedName>
    <definedName name="_xlnm.Print_Titles" localSheetId="0">Лист1!$6:$7</definedName>
    <definedName name="_xlnm.Print_Area" localSheetId="0">Лист1!$A$1:$Q$22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3" i="1" l="1"/>
  <c r="S13" i="1"/>
  <c r="R13" i="1"/>
  <c r="O13" i="1"/>
  <c r="P13" i="1" s="1"/>
  <c r="L13" i="1"/>
  <c r="H13" i="1"/>
  <c r="K13" i="1" s="1"/>
  <c r="N13" i="1" s="1"/>
  <c r="T12" i="1"/>
  <c r="S12" i="1"/>
  <c r="R12" i="1"/>
  <c r="O12" i="1"/>
  <c r="P12" i="1" s="1"/>
  <c r="L12" i="1"/>
  <c r="H12" i="1"/>
  <c r="K12" i="1" s="1"/>
  <c r="N12" i="1" s="1"/>
  <c r="M12" i="1" l="1"/>
  <c r="M13" i="1"/>
  <c r="O10" i="1"/>
  <c r="P10" i="1" s="1"/>
  <c r="T11" i="1"/>
  <c r="S11" i="1"/>
  <c r="R11" i="1"/>
  <c r="O11" i="1"/>
  <c r="P11" i="1" s="1"/>
  <c r="L11" i="1"/>
  <c r="H11" i="1"/>
  <c r="K11" i="1" s="1"/>
  <c r="N11" i="1" s="1"/>
  <c r="T10" i="1"/>
  <c r="S10" i="1"/>
  <c r="R10" i="1"/>
  <c r="L10" i="1"/>
  <c r="H10" i="1"/>
  <c r="K10" i="1" s="1"/>
  <c r="N10" i="1" s="1"/>
  <c r="T14" i="1"/>
  <c r="S14" i="1"/>
  <c r="R14" i="1"/>
  <c r="O14" i="1"/>
  <c r="P14" i="1" s="1"/>
  <c r="L14" i="1"/>
  <c r="H14" i="1"/>
  <c r="K14" i="1" s="1"/>
  <c r="N14" i="1" s="1"/>
  <c r="T9" i="1"/>
  <c r="S9" i="1"/>
  <c r="R9" i="1"/>
  <c r="O9" i="1"/>
  <c r="P9" i="1" s="1"/>
  <c r="L9" i="1"/>
  <c r="H9" i="1"/>
  <c r="K9" i="1" s="1"/>
  <c r="N9" i="1" s="1"/>
  <c r="O15" i="1"/>
  <c r="M11" i="1" l="1"/>
  <c r="M10" i="1"/>
  <c r="M14" i="1"/>
  <c r="M9" i="1"/>
  <c r="P15" i="1"/>
  <c r="P16" i="1" s="1"/>
  <c r="T15" i="1"/>
  <c r="T16" i="1" s="1"/>
  <c r="S15" i="1"/>
  <c r="S16" i="1" s="1"/>
  <c r="R15" i="1"/>
  <c r="R16" i="1" s="1"/>
  <c r="L15" i="1"/>
  <c r="H15" i="1"/>
  <c r="K15" i="1" s="1"/>
  <c r="N15" i="1" s="1"/>
  <c r="N16" i="1" s="1"/>
  <c r="M15" i="1" l="1"/>
</calcChain>
</file>

<file path=xl/sharedStrings.xml><?xml version="1.0" encoding="utf-8"?>
<sst xmlns="http://schemas.openxmlformats.org/spreadsheetml/2006/main" count="46" uniqueCount="42">
  <si>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</si>
  <si>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</si>
  <si>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</si>
  <si>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</si>
  <si>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</si>
  <si>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</si>
  <si>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</si>
  <si>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</si>
  <si>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</si>
  <si>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</si>
  <si>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</si>
  <si>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</si>
  <si>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</si>
  <si>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</si>
  <si>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</si>
  <si>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</si>
  <si>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</si>
  <si>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</si>
  <si>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</si>
  <si>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</si>
  <si>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</si>
  <si>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</si>
  <si>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</si>
  <si>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</si>
  <si>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</si>
  <si>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</si>
  <si>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</si>
  <si>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t>шт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</si>
  <si>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поставку хозяйственных товаров для летнего охдоровительного лагеря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491 с углубленным изучением математики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24.02.2026 № 07/491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</si>
  <si>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Заместитель директора по АХР Лукьянцев Вадим Юрьевич</t>
  </si>
  <si>
    <t>февраля</t>
  </si>
  <si>
    <t>Ответы на запрос получены от 3-х исполнителей Вх №1. Б/Н от 27.02.2026, Вх №2. Б/Н от 27.02.2026, Вх №3. Б/Н от 27.02.2026.</t>
  </si>
  <si>
    <t>Тряпка для очистки повержностей (для мытья пола, 50*14 см)</t>
  </si>
  <si>
    <t>Комплект для уборки (совок и щетка, металл)</t>
  </si>
  <si>
    <t>Тряпка для очистки поверхностей (для удаления пыли, микрофибра, 30*30 см)</t>
  </si>
  <si>
    <t>Тележка уборочная (металл, 1 ведро, 20 литров)</t>
  </si>
  <si>
    <t>Мешок полимерный 60 литров (20 шт в рулоне)</t>
  </si>
  <si>
    <t>Держатель для МОП (Хлопок, 50*13 см)</t>
  </si>
  <si>
    <t>пар</t>
  </si>
  <si>
    <t>рулон</t>
  </si>
  <si>
    <t>Перчатки резиновые (Латекс, размер L)</t>
  </si>
  <si>
    <t>* В целях соблюдения статьи 34 Бюджетного кодекса, Заказчиком принято решение при расчете НМЦК использовать минимальное ценовое предложение 49 145,00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</si>
</sst>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left" vertical="center" wrapText="1" readingOrder="1"/>
    </xf>
    <xf numFmtId="4" fontId="3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853440</xdr:colOff>
      <xdr:row>6</xdr:row>
      <xdr:rowOff>3493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853440</xdr:colOff>
      <xdr:row>7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14</xdr:col>
      <xdr:colOff>147</xdr:colOff>
      <xdr:row>7</xdr:row>
      <xdr:rowOff>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12</xdr:col>
      <xdr:colOff>2696</xdr:colOff>
      <xdr:row>7</xdr:row>
      <xdr:rowOff>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767715</xdr:colOff>
      <xdr:row>8</xdr:row>
      <xdr:rowOff>1905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15</xdr:row>
      <xdr:rowOff>19050</xdr:rowOff>
    </xdr:from>
    <xdr:to>
      <xdr:col>13</xdr:col>
      <xdr:colOff>636</xdr:colOff>
      <xdr:row>17</xdr:row>
      <xdr:rowOff>410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8</xdr:col>
      <xdr:colOff>0</xdr:colOff>
      <xdr:row>7</xdr:row>
      <xdr:rowOff>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21"/>
  <sheetViews>
    <sheetView tabSelected="1" view="pageBreakPreview" zoomScale="80" zoomScaleNormal="100" zoomScaleSheetLayoutView="80" workbookViewId="0">
      <selection activeCell="T9" sqref="T9:T15"/>
    </sheetView>
  </sheetViews>
  <sheetFormatPr defaultColWidth="9.140625" defaultRowHeight="12.75" x14ac:dyDescent="0.2"/>
  <cols>
    <col min="1" max="1" width="9.140625" style="4"/>
    <col min="2" max="2" width="34.570312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85546875" style="4" customWidth="1"/>
    <col min="16" max="16" width="12.85546875" style="4" customWidth="1"/>
    <col min="17" max="17" width="9.140625" style="4"/>
    <col min="18" max="20" width="12.7109375" style="4" customWidth="1"/>
    <col min="21" max="16384" width="9.140625" style="4"/>
  </cols>
  <sheetData>
    <row r="2" spans="1:24" ht="12.75" customHeight="1" x14ac:dyDescent="0.2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24" ht="15" customHeight="1" x14ac:dyDescent="0.2">
      <c r="A3" s="25" t="s">
        <v>22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24" ht="109.5" customHeight="1" x14ac:dyDescent="0.2">
      <c r="A4" s="31" t="s">
        <v>28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5" spans="1:24" ht="16.5" customHeight="1" x14ac:dyDescent="0.2">
      <c r="A5" s="32" t="s">
        <v>31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24" ht="43.5" customHeight="1" x14ac:dyDescent="0.2">
      <c r="A6" s="26" t="s">
        <v>1</v>
      </c>
      <c r="B6" s="26" t="s">
        <v>2</v>
      </c>
      <c r="C6" s="26" t="s">
        <v>3</v>
      </c>
      <c r="D6" s="26"/>
      <c r="E6" s="26"/>
      <c r="F6" s="26"/>
      <c r="G6" s="26"/>
      <c r="H6" s="26"/>
      <c r="I6" s="26" t="s">
        <v>7</v>
      </c>
      <c r="J6" s="26" t="s">
        <v>8</v>
      </c>
      <c r="K6" s="26" t="s">
        <v>9</v>
      </c>
      <c r="L6" s="26"/>
      <c r="M6" s="26"/>
      <c r="N6" s="1" t="s">
        <v>18</v>
      </c>
      <c r="O6" s="27" t="s">
        <v>24</v>
      </c>
      <c r="P6" s="27" t="s">
        <v>25</v>
      </c>
      <c r="Q6" s="26" t="s">
        <v>23</v>
      </c>
    </row>
    <row r="7" spans="1:24" ht="89.25" x14ac:dyDescent="0.2">
      <c r="A7" s="26"/>
      <c r="B7" s="26"/>
      <c r="C7" s="3" t="s">
        <v>4</v>
      </c>
      <c r="D7" s="3" t="s">
        <v>5</v>
      </c>
      <c r="E7" s="3" t="s">
        <v>6</v>
      </c>
      <c r="F7" s="3"/>
      <c r="G7" s="3"/>
      <c r="H7" s="3"/>
      <c r="I7" s="26"/>
      <c r="J7" s="26"/>
      <c r="K7" s="3" t="s">
        <v>10</v>
      </c>
      <c r="L7" s="2" t="s">
        <v>11</v>
      </c>
      <c r="M7" s="2" t="s">
        <v>12</v>
      </c>
      <c r="N7" s="3"/>
      <c r="O7" s="28"/>
      <c r="P7" s="28"/>
      <c r="Q7" s="26"/>
    </row>
    <row r="8" spans="1:24" ht="40.5" x14ac:dyDescent="0.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13</v>
      </c>
      <c r="P8" s="5" t="s">
        <v>26</v>
      </c>
      <c r="Q8" s="5">
        <v>15</v>
      </c>
    </row>
    <row r="9" spans="1:24" ht="30" x14ac:dyDescent="0.2">
      <c r="A9" s="33">
        <v>1</v>
      </c>
      <c r="B9" s="34" t="s">
        <v>36</v>
      </c>
      <c r="C9" s="35">
        <v>78</v>
      </c>
      <c r="D9" s="35">
        <v>85</v>
      </c>
      <c r="E9" s="35">
        <v>89</v>
      </c>
      <c r="F9" s="7"/>
      <c r="G9" s="7"/>
      <c r="H9" s="7">
        <f t="shared" ref="H9:H14" si="0">C9+D9+E9</f>
        <v>252</v>
      </c>
      <c r="I9" s="8">
        <v>100</v>
      </c>
      <c r="J9" s="8">
        <v>3</v>
      </c>
      <c r="K9" s="7">
        <f t="shared" ref="K9:K14" si="1">ROUND(H9/J9,2)</f>
        <v>84</v>
      </c>
      <c r="L9" s="7">
        <f t="shared" ref="L9:L14" si="2">STDEV(C9:E9)</f>
        <v>5.5677643628300215</v>
      </c>
      <c r="M9" s="9">
        <f t="shared" ref="M9:M14" si="3">L9/K9</f>
        <v>6.6282909081309779E-2</v>
      </c>
      <c r="N9" s="20">
        <f>I9*K9</f>
        <v>8400</v>
      </c>
      <c r="O9" s="22">
        <f>C9</f>
        <v>78</v>
      </c>
      <c r="P9" s="22">
        <f>O9*I9</f>
        <v>7800</v>
      </c>
      <c r="Q9" s="8" t="s">
        <v>39</v>
      </c>
      <c r="R9" s="21">
        <f t="shared" ref="R9:R14" si="4">C9*$I9</f>
        <v>7800</v>
      </c>
      <c r="S9" s="21">
        <f t="shared" ref="S9:S14" si="5">D9*$I9</f>
        <v>8500</v>
      </c>
      <c r="T9" s="21">
        <f t="shared" ref="T9:T14" si="6">E9*$I9</f>
        <v>8900</v>
      </c>
      <c r="U9" s="10"/>
      <c r="V9" s="10"/>
      <c r="W9" s="10"/>
      <c r="X9" s="10"/>
    </row>
    <row r="10" spans="1:24" ht="30" x14ac:dyDescent="0.2">
      <c r="A10" s="33">
        <v>2</v>
      </c>
      <c r="B10" s="34" t="s">
        <v>37</v>
      </c>
      <c r="C10" s="35">
        <v>755</v>
      </c>
      <c r="D10" s="35">
        <v>765</v>
      </c>
      <c r="E10" s="35">
        <v>780</v>
      </c>
      <c r="F10" s="7"/>
      <c r="G10" s="7"/>
      <c r="H10" s="7">
        <f t="shared" ref="H10:H13" si="7">C10+D10+E10</f>
        <v>2300</v>
      </c>
      <c r="I10" s="8">
        <v>5</v>
      </c>
      <c r="J10" s="8">
        <v>3</v>
      </c>
      <c r="K10" s="7">
        <f t="shared" ref="K10:K13" si="8">ROUND(H10/J10,2)</f>
        <v>766.67</v>
      </c>
      <c r="L10" s="7">
        <f t="shared" ref="L10:L13" si="9">STDEV(C10:E10)</f>
        <v>12.583057392117917</v>
      </c>
      <c r="M10" s="9">
        <f t="shared" ref="M10:M13" si="10">L10/K10</f>
        <v>1.6412612195752956E-2</v>
      </c>
      <c r="N10" s="20">
        <f>I10*K10</f>
        <v>3833.35</v>
      </c>
      <c r="O10" s="22">
        <f>C10</f>
        <v>755</v>
      </c>
      <c r="P10" s="22">
        <f>O10*I10</f>
        <v>3775</v>
      </c>
      <c r="Q10" s="8" t="s">
        <v>27</v>
      </c>
      <c r="R10" s="21">
        <f t="shared" ref="R10:R13" si="11">C10*$I10</f>
        <v>3775</v>
      </c>
      <c r="S10" s="21">
        <f t="shared" ref="S10:S13" si="12">D10*$I10</f>
        <v>3825</v>
      </c>
      <c r="T10" s="21">
        <f t="shared" ref="T10:T13" si="13">E10*$I10</f>
        <v>3900</v>
      </c>
      <c r="U10" s="10"/>
      <c r="V10" s="10"/>
      <c r="W10" s="10"/>
      <c r="X10" s="10"/>
    </row>
    <row r="11" spans="1:24" ht="28.9" customHeight="1" x14ac:dyDescent="0.2">
      <c r="A11" s="33">
        <v>3</v>
      </c>
      <c r="B11" s="34" t="s">
        <v>32</v>
      </c>
      <c r="C11" s="35">
        <v>380</v>
      </c>
      <c r="D11" s="35">
        <v>390</v>
      </c>
      <c r="E11" s="35">
        <v>400</v>
      </c>
      <c r="F11" s="7"/>
      <c r="G11" s="7"/>
      <c r="H11" s="7">
        <f t="shared" si="7"/>
        <v>1170</v>
      </c>
      <c r="I11" s="8">
        <v>30</v>
      </c>
      <c r="J11" s="8">
        <v>3</v>
      </c>
      <c r="K11" s="7">
        <f t="shared" si="8"/>
        <v>390</v>
      </c>
      <c r="L11" s="7">
        <f t="shared" si="9"/>
        <v>10</v>
      </c>
      <c r="M11" s="9">
        <f t="shared" si="10"/>
        <v>2.564102564102564E-2</v>
      </c>
      <c r="N11" s="20">
        <f>I11*K11</f>
        <v>11700</v>
      </c>
      <c r="O11" s="22">
        <f>C11</f>
        <v>380</v>
      </c>
      <c r="P11" s="22">
        <f>O11*I11</f>
        <v>11400</v>
      </c>
      <c r="Q11" s="8" t="s">
        <v>27</v>
      </c>
      <c r="R11" s="21">
        <f t="shared" si="11"/>
        <v>11400</v>
      </c>
      <c r="S11" s="21">
        <f t="shared" si="12"/>
        <v>11700</v>
      </c>
      <c r="T11" s="21">
        <f t="shared" si="13"/>
        <v>12000</v>
      </c>
      <c r="U11" s="10"/>
      <c r="V11" s="10"/>
      <c r="W11" s="10"/>
      <c r="X11" s="10"/>
    </row>
    <row r="12" spans="1:24" ht="30" x14ac:dyDescent="0.2">
      <c r="A12" s="33">
        <v>4</v>
      </c>
      <c r="B12" s="34" t="s">
        <v>33</v>
      </c>
      <c r="C12" s="35">
        <v>1160</v>
      </c>
      <c r="D12" s="35">
        <v>1170</v>
      </c>
      <c r="E12" s="35">
        <v>1180</v>
      </c>
      <c r="F12" s="7"/>
      <c r="G12" s="7"/>
      <c r="H12" s="7">
        <f t="shared" si="7"/>
        <v>3510</v>
      </c>
      <c r="I12" s="8">
        <v>5</v>
      </c>
      <c r="J12" s="8">
        <v>3</v>
      </c>
      <c r="K12" s="7">
        <f t="shared" si="8"/>
        <v>1170</v>
      </c>
      <c r="L12" s="7">
        <f t="shared" si="9"/>
        <v>10</v>
      </c>
      <c r="M12" s="9">
        <f t="shared" si="10"/>
        <v>8.5470085470085479E-3</v>
      </c>
      <c r="N12" s="20">
        <f>I12*K12</f>
        <v>5850</v>
      </c>
      <c r="O12" s="22">
        <f>C12</f>
        <v>1160</v>
      </c>
      <c r="P12" s="22">
        <f>O12*I12</f>
        <v>5800</v>
      </c>
      <c r="Q12" s="8" t="s">
        <v>27</v>
      </c>
      <c r="R12" s="21">
        <f t="shared" si="11"/>
        <v>5800</v>
      </c>
      <c r="S12" s="21">
        <f t="shared" si="12"/>
        <v>5850</v>
      </c>
      <c r="T12" s="21">
        <f t="shared" si="13"/>
        <v>5900</v>
      </c>
      <c r="U12" s="10"/>
      <c r="V12" s="10"/>
      <c r="W12" s="10"/>
      <c r="X12" s="10"/>
    </row>
    <row r="13" spans="1:24" ht="45" x14ac:dyDescent="0.2">
      <c r="A13" s="33">
        <v>5</v>
      </c>
      <c r="B13" s="34" t="s">
        <v>34</v>
      </c>
      <c r="C13" s="35">
        <v>54</v>
      </c>
      <c r="D13" s="35">
        <v>60</v>
      </c>
      <c r="E13" s="35">
        <v>64</v>
      </c>
      <c r="F13" s="7"/>
      <c r="G13" s="7"/>
      <c r="H13" s="7">
        <f t="shared" si="7"/>
        <v>178</v>
      </c>
      <c r="I13" s="8">
        <v>30</v>
      </c>
      <c r="J13" s="8">
        <v>3</v>
      </c>
      <c r="K13" s="7">
        <f t="shared" si="8"/>
        <v>59.33</v>
      </c>
      <c r="L13" s="7">
        <f t="shared" si="9"/>
        <v>5.0332229568471671</v>
      </c>
      <c r="M13" s="9">
        <f t="shared" si="10"/>
        <v>8.4834366371939446E-2</v>
      </c>
      <c r="N13" s="20">
        <f>I13*K13</f>
        <v>1779.8999999999999</v>
      </c>
      <c r="O13" s="22">
        <f>C13</f>
        <v>54</v>
      </c>
      <c r="P13" s="22">
        <f>O13*I13</f>
        <v>1620</v>
      </c>
      <c r="Q13" s="8" t="s">
        <v>27</v>
      </c>
      <c r="R13" s="21">
        <f t="shared" si="11"/>
        <v>1620</v>
      </c>
      <c r="S13" s="21">
        <f t="shared" si="12"/>
        <v>1800</v>
      </c>
      <c r="T13" s="21">
        <f t="shared" si="13"/>
        <v>1920</v>
      </c>
      <c r="U13" s="10"/>
      <c r="V13" s="10"/>
      <c r="W13" s="10"/>
      <c r="X13" s="10"/>
    </row>
    <row r="14" spans="1:24" ht="30" x14ac:dyDescent="0.2">
      <c r="A14" s="33">
        <v>6</v>
      </c>
      <c r="B14" s="34" t="s">
        <v>40</v>
      </c>
      <c r="C14" s="35">
        <v>78</v>
      </c>
      <c r="D14" s="35">
        <v>85</v>
      </c>
      <c r="E14" s="35">
        <v>89</v>
      </c>
      <c r="F14" s="7"/>
      <c r="G14" s="7"/>
      <c r="H14" s="7">
        <f t="shared" si="0"/>
        <v>252</v>
      </c>
      <c r="I14" s="8">
        <v>50</v>
      </c>
      <c r="J14" s="8">
        <v>3</v>
      </c>
      <c r="K14" s="7">
        <f t="shared" si="1"/>
        <v>84</v>
      </c>
      <c r="L14" s="7">
        <f t="shared" si="2"/>
        <v>5.5677643628300215</v>
      </c>
      <c r="M14" s="9">
        <f t="shared" si="3"/>
        <v>6.6282909081309779E-2</v>
      </c>
      <c r="N14" s="20">
        <f>I14*K14</f>
        <v>4200</v>
      </c>
      <c r="O14" s="22">
        <f>C14</f>
        <v>78</v>
      </c>
      <c r="P14" s="22">
        <f>O14*I14</f>
        <v>3900</v>
      </c>
      <c r="Q14" s="8" t="s">
        <v>38</v>
      </c>
      <c r="R14" s="21">
        <f t="shared" si="4"/>
        <v>3900</v>
      </c>
      <c r="S14" s="21">
        <f t="shared" si="5"/>
        <v>4250</v>
      </c>
      <c r="T14" s="21">
        <f t="shared" si="6"/>
        <v>4450</v>
      </c>
      <c r="U14" s="10"/>
      <c r="V14" s="10"/>
      <c r="W14" s="10"/>
      <c r="X14" s="10"/>
    </row>
    <row r="15" spans="1:24" ht="30" x14ac:dyDescent="0.2">
      <c r="A15" s="33">
        <v>7</v>
      </c>
      <c r="B15" s="34" t="s">
        <v>35</v>
      </c>
      <c r="C15" s="35">
        <v>4950</v>
      </c>
      <c r="D15" s="35">
        <v>5100</v>
      </c>
      <c r="E15" s="35">
        <v>5250</v>
      </c>
      <c r="F15" s="7"/>
      <c r="G15" s="7"/>
      <c r="H15" s="7">
        <f t="shared" ref="H15" si="14">C15+D15+E15</f>
        <v>15300</v>
      </c>
      <c r="I15" s="8">
        <v>3</v>
      </c>
      <c r="J15" s="8">
        <v>3</v>
      </c>
      <c r="K15" s="7">
        <f t="shared" ref="K15" si="15">ROUND(H15/J15,2)</f>
        <v>5100</v>
      </c>
      <c r="L15" s="7">
        <f t="shared" ref="L15" si="16">STDEV(C15:E15)</f>
        <v>150</v>
      </c>
      <c r="M15" s="9">
        <f t="shared" ref="M15" si="17">L15/K15</f>
        <v>2.9411764705882353E-2</v>
      </c>
      <c r="N15" s="20">
        <f>I15*K15</f>
        <v>15300</v>
      </c>
      <c r="O15" s="22">
        <f>C15</f>
        <v>4950</v>
      </c>
      <c r="P15" s="22">
        <f>O15*I15</f>
        <v>14850</v>
      </c>
      <c r="Q15" s="8" t="s">
        <v>27</v>
      </c>
      <c r="R15" s="21">
        <f t="shared" ref="R15" si="18">C15*$I15</f>
        <v>14850</v>
      </c>
      <c r="S15" s="21">
        <f t="shared" ref="S15" si="19">D15*$I15</f>
        <v>15300</v>
      </c>
      <c r="T15" s="21">
        <f t="shared" ref="T15" si="20">E15*$I15</f>
        <v>15750</v>
      </c>
      <c r="U15" s="10"/>
      <c r="V15" s="10"/>
      <c r="W15" s="10"/>
      <c r="X15" s="10"/>
    </row>
    <row r="16" spans="1:24" x14ac:dyDescent="0.2">
      <c r="A16" s="29" t="s">
        <v>17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30"/>
      <c r="N16" s="7">
        <f>SUM(N9:N15)</f>
        <v>51063.25</v>
      </c>
      <c r="O16" s="7"/>
      <c r="P16" s="23">
        <f>SUM(P9:P15)</f>
        <v>49145</v>
      </c>
      <c r="Q16" s="21"/>
      <c r="R16" s="21">
        <f>SUM(R9:R15)</f>
        <v>49145</v>
      </c>
      <c r="S16" s="21">
        <f t="shared" ref="S16:T16" si="21">SUM(S9:S15)</f>
        <v>51225</v>
      </c>
      <c r="T16" s="21">
        <f t="shared" si="21"/>
        <v>52820</v>
      </c>
      <c r="U16" s="10"/>
    </row>
    <row r="17" spans="1:17" x14ac:dyDescent="0.2">
      <c r="P17" s="10"/>
    </row>
    <row r="18" spans="1:17" x14ac:dyDescent="0.2">
      <c r="A18" s="24" t="s">
        <v>41</v>
      </c>
    </row>
    <row r="20" spans="1:17" x14ac:dyDescent="0.2">
      <c r="A20" s="11" t="s">
        <v>29</v>
      </c>
      <c r="B20" s="11"/>
      <c r="C20" s="11"/>
      <c r="D20" s="11"/>
      <c r="E20" s="11"/>
      <c r="F20" s="11"/>
      <c r="G20" s="11"/>
      <c r="H20" s="11"/>
      <c r="I20" s="12"/>
      <c r="J20" s="13"/>
      <c r="K20" s="13"/>
      <c r="L20" s="14">
        <v>27</v>
      </c>
      <c r="M20" s="15" t="s">
        <v>30</v>
      </c>
      <c r="N20" s="16">
        <v>2026</v>
      </c>
      <c r="O20" s="16"/>
      <c r="P20" s="16"/>
      <c r="Q20" s="12"/>
    </row>
    <row r="21" spans="1:17" x14ac:dyDescent="0.2">
      <c r="A21" s="17" t="s">
        <v>19</v>
      </c>
      <c r="B21" s="17"/>
      <c r="C21" s="12"/>
      <c r="D21" s="12"/>
      <c r="E21" s="12"/>
      <c r="F21" s="12"/>
      <c r="G21" s="12"/>
      <c r="H21" s="12"/>
      <c r="I21" s="12"/>
      <c r="J21" s="18" t="s">
        <v>20</v>
      </c>
      <c r="K21" s="18"/>
      <c r="L21" s="19"/>
      <c r="M21" s="14" t="s">
        <v>21</v>
      </c>
      <c r="N21" s="12"/>
      <c r="O21" s="12"/>
      <c r="P21" s="12"/>
      <c r="Q21" s="12"/>
    </row>
  </sheetData>
  <autoFilter ref="A8:N16"/>
  <mergeCells count="15">
    <mergeCell ref="A16:K16"/>
    <mergeCell ref="L16:M16"/>
    <mergeCell ref="A6:A7"/>
    <mergeCell ref="B6:B7"/>
    <mergeCell ref="C6:H6"/>
    <mergeCell ref="I6:I7"/>
    <mergeCell ref="J6:J7"/>
    <mergeCell ref="K6:M6"/>
    <mergeCell ref="A2:Q2"/>
    <mergeCell ref="A3:Q3"/>
    <mergeCell ref="A4:Q4"/>
    <mergeCell ref="A5:Q5"/>
    <mergeCell ref="Q6:Q7"/>
    <mergeCell ref="O6:O7"/>
    <mergeCell ref="P6:P7"/>
  </mergeCells>
  <pageMargins left="0.39370078740157483" right="0.39370078740157483" top="0.39370078740157483" bottom="0.39370078740157483" header="0.31496062992125984" footer="0.31496062992125984"/>
  <pageSetup paperSize="9" scale="74" fitToHeight="2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2026-03-27T09:07:33Z</dcterms:modified>
</cp:coreProperties>
</file>