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https://d.docs.live.net/35d55c345a562138/Рабочий стол/ЗАКУПКИ 2025/ТЮЗ/2027/ЭМ/строй материалы/"/>
    </mc:Choice>
  </mc:AlternateContent>
  <xr:revisionPtr revIDLastSave="5" documentId="11_6DE194E4E807057F7E619AE0ABFC21672C019764" xr6:coauthVersionLast="47" xr6:coauthVersionMax="47" xr10:uidLastSave="{B92354B6-F0DD-4E11-B1CF-54C5A6BB78C5}"/>
  <bookViews>
    <workbookView xWindow="-108" yWindow="-108" windowWidth="23256" windowHeight="12576" xr2:uid="{00000000-000D-0000-FFFF-FFFF00000000}"/>
  </bookViews>
  <sheets>
    <sheet name="закупка" sheetId="1" r:id="rId1"/>
    <sheet name="Лист1" sheetId="2" r:id="rId2"/>
  </sheets>
  <definedNames>
    <definedName name="_xlnm.Print_Area" localSheetId="0">закупка!$A$1:$P$28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8" i="1" l="1"/>
  <c r="P8" i="1" s="1"/>
  <c r="O9" i="1"/>
  <c r="O10" i="1"/>
  <c r="O11" i="1"/>
  <c r="O12" i="1"/>
  <c r="O13" i="1"/>
  <c r="O14" i="1"/>
  <c r="O15" i="1"/>
  <c r="O16" i="1"/>
  <c r="O17" i="1"/>
  <c r="O18" i="1"/>
  <c r="O19" i="1"/>
  <c r="O20" i="1"/>
  <c r="P20" i="1" s="1"/>
  <c r="O21" i="1"/>
  <c r="O22" i="1"/>
  <c r="O23" i="1"/>
  <c r="P23" i="1" s="1"/>
  <c r="O24" i="1"/>
  <c r="P24" i="1" s="1"/>
  <c r="O25" i="1"/>
  <c r="O7" i="1"/>
  <c r="I8" i="1"/>
  <c r="J8" i="1"/>
  <c r="K8" i="1"/>
  <c r="L8" i="1"/>
  <c r="I9" i="1"/>
  <c r="J9" i="1"/>
  <c r="K9" i="1"/>
  <c r="L9" i="1"/>
  <c r="M9" i="1"/>
  <c r="P9" i="1"/>
  <c r="I10" i="1"/>
  <c r="J10" i="1"/>
  <c r="K10" i="1"/>
  <c r="L10" i="1"/>
  <c r="P10" i="1"/>
  <c r="I11" i="1"/>
  <c r="J11" i="1"/>
  <c r="K11" i="1"/>
  <c r="L11" i="1"/>
  <c r="P11" i="1"/>
  <c r="I12" i="1"/>
  <c r="J12" i="1"/>
  <c r="K12" i="1"/>
  <c r="L12" i="1"/>
  <c r="M12" i="1" s="1"/>
  <c r="P12" i="1"/>
  <c r="I13" i="1"/>
  <c r="J13" i="1"/>
  <c r="K13" i="1"/>
  <c r="L13" i="1"/>
  <c r="P13" i="1"/>
  <c r="I14" i="1"/>
  <c r="J14" i="1"/>
  <c r="K14" i="1"/>
  <c r="L14" i="1"/>
  <c r="P14" i="1"/>
  <c r="I15" i="1"/>
  <c r="J15" i="1"/>
  <c r="K15" i="1"/>
  <c r="L15" i="1"/>
  <c r="P15" i="1"/>
  <c r="I16" i="1"/>
  <c r="J16" i="1"/>
  <c r="K16" i="1"/>
  <c r="L16" i="1"/>
  <c r="M16" i="1" s="1"/>
  <c r="P16" i="1"/>
  <c r="I17" i="1"/>
  <c r="J17" i="1"/>
  <c r="K17" i="1"/>
  <c r="L17" i="1"/>
  <c r="M17" i="1" s="1"/>
  <c r="P17" i="1"/>
  <c r="I18" i="1"/>
  <c r="J18" i="1"/>
  <c r="K18" i="1"/>
  <c r="L18" i="1"/>
  <c r="P18" i="1"/>
  <c r="I19" i="1"/>
  <c r="J19" i="1"/>
  <c r="K19" i="1"/>
  <c r="L19" i="1"/>
  <c r="P19" i="1"/>
  <c r="I20" i="1"/>
  <c r="J20" i="1"/>
  <c r="K20" i="1"/>
  <c r="L20" i="1"/>
  <c r="M20" i="1" s="1"/>
  <c r="I21" i="1"/>
  <c r="J21" i="1"/>
  <c r="K21" i="1"/>
  <c r="L21" i="1"/>
  <c r="M21" i="1"/>
  <c r="P21" i="1"/>
  <c r="I22" i="1"/>
  <c r="J22" i="1"/>
  <c r="K22" i="1"/>
  <c r="L22" i="1"/>
  <c r="P22" i="1"/>
  <c r="I23" i="1"/>
  <c r="J23" i="1"/>
  <c r="K23" i="1"/>
  <c r="L23" i="1"/>
  <c r="I24" i="1"/>
  <c r="J24" i="1"/>
  <c r="K24" i="1"/>
  <c r="L24" i="1"/>
  <c r="I25" i="1"/>
  <c r="J25" i="1"/>
  <c r="K25" i="1"/>
  <c r="L25" i="1"/>
  <c r="P25" i="1"/>
  <c r="M14" i="1" l="1"/>
  <c r="M25" i="1"/>
  <c r="M22" i="1"/>
  <c r="M15" i="1"/>
  <c r="M10" i="1"/>
  <c r="M18" i="1"/>
  <c r="M13" i="1"/>
  <c r="M11" i="1"/>
  <c r="M8" i="1"/>
  <c r="M24" i="1"/>
  <c r="M23" i="1"/>
  <c r="M19" i="1"/>
  <c r="P7" i="1" l="1"/>
  <c r="P26" i="1" l="1"/>
  <c r="L7" i="1"/>
  <c r="K7" i="1"/>
  <c r="J7" i="1"/>
  <c r="I7" i="1"/>
  <c r="M7" i="1" l="1"/>
</calcChain>
</file>

<file path=xl/sharedStrings.xml><?xml version="1.0" encoding="utf-8"?>
<sst xmlns="http://schemas.openxmlformats.org/spreadsheetml/2006/main" count="141" uniqueCount="86">
  <si>
    <t>№ п/п</t>
  </si>
  <si>
    <t>Наименование товара (работы, услуги)</t>
  </si>
  <si>
    <t>Номер источника ценовой информации (ИЦИ №i)* и цена единицы товара, работы, услуги, представленная i-тым ИЦИ (Цi), руб.</t>
  </si>
  <si>
    <t>Определение однородности совокупности значений выявленных цен</t>
  </si>
  <si>
    <t xml:space="preserve">Ед. измерения </t>
  </si>
  <si>
    <t xml:space="preserve">v - кол-во (объем) закупаемого товара (работы, услуги), ед. </t>
  </si>
  <si>
    <t>&lt;ц&gt; - средн. арифм. величина цены единицы прод-ции, руб.</t>
  </si>
  <si>
    <t>Среднее квадратичное отклонение</t>
  </si>
  <si>
    <t>1</t>
  </si>
  <si>
    <t xml:space="preserve">n - кол-во значений, используемых в расчете </t>
  </si>
  <si>
    <t>Минимальная цена единицы, принятая для расчета НМЦК, руб.</t>
  </si>
  <si>
    <t xml:space="preserve">Н(М)ЦК , рублей                </t>
  </si>
  <si>
    <t xml:space="preserve">Используемый метод определения  (Н(М)ЦК) </t>
  </si>
  <si>
    <t>-</t>
  </si>
  <si>
    <t>ОКПД2/КТРУ/ККН</t>
  </si>
  <si>
    <t>Предельная цена в соответствии с распоряжением КГЗ № 100-р (по состоянию цен на 11.07.2025)</t>
  </si>
  <si>
    <t>Национальный режим при осуществлении закупок товаров по Постановления Правительства РФ № 1875 от 23.12. 2024 года</t>
  </si>
  <si>
    <t>Начальная (максимальная) цена контракта (Н(М)ЦК)</t>
  </si>
  <si>
    <t>13.20.31.140, 13.20.20.125, 13.20.20.190</t>
  </si>
  <si>
    <r>
      <t xml:space="preserve">V - коэф-нт вариации </t>
    </r>
    <r>
      <rPr>
        <i/>
        <sz val="12"/>
        <rFont val="Times New Roman"/>
        <family val="1"/>
        <charset val="204"/>
      </rPr>
      <t>(не должен превышать 33%)</t>
    </r>
  </si>
  <si>
    <t>2</t>
  </si>
  <si>
    <t>3</t>
  </si>
  <si>
    <t>4</t>
  </si>
  <si>
    <t>5</t>
  </si>
  <si>
    <t>шт</t>
  </si>
  <si>
    <t xml:space="preserve">Национальный режим при осуществлении закупок товаров по Постановления Правительства РФ № 1875 от 23.12. 2024 </t>
  </si>
  <si>
    <t>6</t>
  </si>
  <si>
    <t>7</t>
  </si>
  <si>
    <t>8</t>
  </si>
  <si>
    <t>п. 11 Приложение №1</t>
  </si>
  <si>
    <t xml:space="preserve">Обоснование начальной (максимальной) цены контракта (Н(М)ЦК) на поставку электротехнических и строительных материалов 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</si>
  <si>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</si>
  <si>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</si>
  <si>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</si>
  <si>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</si>
  <si>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</si>
  <si>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</si>
  <si>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</si>
  <si>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</si>
  <si>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</si>
  <si>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</si>
  <si>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</si>
  <si>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Понижающий трансформатор 12В, 35-105Вт</t>
  </si>
  <si>
    <t>Часть закупаемого товара по кодам ОКПД2    включена в Приложение № 1 ПП РФ от 23.12.2024 № 1875 (поз. №11)  , однако запрет на поставку товара иностранного происхождения не применяется на основании п.п. и)  п. 5 Постановления Правительства РФ от 23.12.2024 № 1875.  Часть закупаемого товара по кодам ОКПД2  включена  в Приложение №2 ПП РФ от 23.12.2024 N 1875 (установлено ограничение на поставку товара иностранного происхождения).  Часть закупаемого товара по кодам ОКПД2  не включены в Приложение №1 и Приложение №2</t>
  </si>
  <si>
    <t>Особенности определения начальной (максимальной) цены контракта не применяются на основании пп. г) п. 7 ПП РФ  от 23.12.24 № 1875 в связи с тем, что запрет на поставку товара иностранного происхождения не применялся Заказчиком на основании п.п. и)  п. 5 .  Для товаров, которые включены в Приложение №2, в связи с тем, что осуществляется закупка товаров, при которой начальная (максимальная) цена контракта (начальная (максимальная) цена договора) или цена контракта, заключаемого с единственным поставщиком (подрядчиком, исполнителем) (цена, заключаемого с единственным поставщиком (исполнителем, подрядчиком) договора), не превышает 1 млн. рублей и при этом ни одна из использованных при определении таких цен цена единицы товара не превышает 5 тыс. рублей</t>
  </si>
  <si>
    <t>Заказчиком были направлены 13  запросов о предоставлении ценовой информации о товарах с характеристиками (потребительскими свойствами), необходимыми Заказчику, поставщикам, информация о которых имеется в свободном доступе (в частности, размещена на сайтах в сети "Интернет" и/или сведения о которых  размещены  в Электронном магазине Санкт-Петербурга. Ответы на запросы получены от 3 поставщиков (подрядчиков, исполнителей).</t>
  </si>
  <si>
    <t xml:space="preserve">ИЦИ № 1
Вх. 357  от 08.04.2026
 </t>
  </si>
  <si>
    <t>ИЦИ № 2
Вх. 358  от 08.04.2026</t>
  </si>
  <si>
    <t>ИЦИ № 3
Вх. 359  от 08.04.2026</t>
  </si>
  <si>
    <t>ОКПД2 27.11.42.000/ КТРУ нет / ККН нет</t>
  </si>
  <si>
    <t>п. 109 Приложение №2</t>
  </si>
  <si>
    <t xml:space="preserve">Галогенная лампочка MR16 </t>
  </si>
  <si>
    <t>ОКПД2 27.40.12.000/ КТРУ нет / ККН нет</t>
  </si>
  <si>
    <t xml:space="preserve">Лампа светодиодная 
капсула белый свет 
</t>
  </si>
  <si>
    <t>ОКПД2 27.40.15.150/ КТРУ нет / ККН нет</t>
  </si>
  <si>
    <t xml:space="preserve">Светодиодный круглый светильник </t>
  </si>
  <si>
    <t>п. 328 Приложение №2</t>
  </si>
  <si>
    <t>Светодиодный прожектор черный</t>
  </si>
  <si>
    <t>п. 333 Приложение №2</t>
  </si>
  <si>
    <t>ОКПД2 27.40.33.130/ КТРУ нет / ККН нет</t>
  </si>
  <si>
    <t>Гвозди строительные 1,8х32</t>
  </si>
  <si>
    <t>кг</t>
  </si>
  <si>
    <t>ОКПД2 25.93.14.111/ КТРУ нет / ККН нет</t>
  </si>
  <si>
    <t>не включен в                              Приложение №1 и Приложение №2</t>
  </si>
  <si>
    <t>Саморез CF35*3.8 РН2</t>
  </si>
  <si>
    <t>ОКПД2 25.94.11.120/ КТРУ нет / ККН нет</t>
  </si>
  <si>
    <t>Саморез CF51*4.2 РН2</t>
  </si>
  <si>
    <t>Саморез CF90*4.2 РН2</t>
  </si>
  <si>
    <t>Болт с шестигранной головкой M10x25</t>
  </si>
  <si>
    <t>ОКПД2 25.94.11.110/ КТРУ нет / ККН нет</t>
  </si>
  <si>
    <t>Болт с шестигранной головкой M8x60</t>
  </si>
  <si>
    <t>Болт с шестигранной головкой M8x140</t>
  </si>
  <si>
    <t>ОКПД2 25.72.14.190/ КТРУ нет / ККН нет</t>
  </si>
  <si>
    <t>Соединитель цепи (карабин винтовой), 10мм</t>
  </si>
  <si>
    <t>Соединитель цепи (карабин винтовой), 8мм</t>
  </si>
  <si>
    <t>Гайка шестигранная DIN934 M8*1.25 St |8| Zn</t>
  </si>
  <si>
    <t>ОКПД2 25.94.11.130/ КТРУ нет / ККН нет</t>
  </si>
  <si>
    <t>Гайка шестигранная DIN934 M10*1.5 St |8| Zn</t>
  </si>
  <si>
    <t>Круг отрезной 125*1.0*22, 23</t>
  </si>
  <si>
    <t>п. 19 Приложение №1</t>
  </si>
  <si>
    <r>
      <t xml:space="preserve">ОКПД2 </t>
    </r>
    <r>
      <rPr>
        <sz val="12"/>
        <color rgb="FFFF0000"/>
        <rFont val="Calibri"/>
        <family val="2"/>
        <charset val="204"/>
        <scheme val="minor"/>
      </rPr>
      <t>23.91.11.150</t>
    </r>
    <r>
      <rPr>
        <sz val="12"/>
        <color theme="1"/>
        <rFont val="Calibri"/>
        <family val="2"/>
        <charset val="204"/>
        <scheme val="minor"/>
      </rPr>
      <t>/ КТРУ нет / ККН нет</t>
    </r>
  </si>
  <si>
    <t>Малярная клейкая лента 50 мм х 50 м</t>
  </si>
  <si>
    <t>ОКПД2 22.29.21.000/ КТРУ нет / ККН нет</t>
  </si>
  <si>
    <r>
      <t xml:space="preserve">ОКПД2 </t>
    </r>
    <r>
      <rPr>
        <sz val="12"/>
        <color rgb="FFFF0000"/>
        <rFont val="Calibri"/>
        <family val="2"/>
        <charset val="204"/>
        <scheme val="minor"/>
      </rPr>
      <t>20.30.22.170</t>
    </r>
    <r>
      <rPr>
        <sz val="12"/>
        <color theme="1"/>
        <rFont val="Calibri"/>
        <family val="2"/>
        <charset val="204"/>
        <scheme val="minor"/>
      </rPr>
      <t>/ КТРУ нет / ККН нет</t>
    </r>
  </si>
  <si>
    <t xml:space="preserve"> Ф.И.О. исполнителя:  Жукова Н.В.                                                                                                         Дата составления расчета: 08.04.2026</t>
  </si>
  <si>
    <t xml:space="preserve">Герметик полиуретановый  PU-40 серый 600 мл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</si>
</sst>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0.0"/>
  </numFmts>
  <fonts count="16" x14ac:knownFonts="1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theme="1"/>
      <name val="Arial"/>
      <family val="2"/>
      <charset val="204"/>
    </font>
    <font>
      <sz val="12"/>
      <color rgb="FFFF000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3">
    <xf numFmtId="0" fontId="0" fillId="0" borderId="0"/>
    <xf numFmtId="0" fontId="2" fillId="0" borderId="0"/>
    <xf numFmtId="0" fontId="9" fillId="0" borderId="0" applyNumberFormat="0" applyFill="0" applyBorder="0" applyAlignment="0" applyProtection="0"/>
  </cellStyleXfs>
  <cellXfs count="64">
    <xf numFmtId="0" fontId="0" fillId="0" borderId="0" xfId="0"/>
    <xf numFmtId="0" fontId="0" fillId="0" borderId="0" xfId="0" applyAlignment="1">
      <alignment vertical="top"/>
    </xf>
    <xf numFmtId="10" fontId="0" fillId="0" borderId="0" xfId="0" applyNumberFormat="1" applyAlignment="1">
      <alignment horizontal="center" vertical="top"/>
    </xf>
    <xf numFmtId="1" fontId="0" fillId="0" borderId="0" xfId="0" applyNumberFormat="1" applyAlignment="1">
      <alignment vertical="top"/>
    </xf>
    <xf numFmtId="49" fontId="1" fillId="3" borderId="3" xfId="0" applyNumberFormat="1" applyFont="1" applyFill="1" applyBorder="1" applyAlignment="1">
      <alignment horizontal="center" vertical="center" wrapText="1"/>
    </xf>
    <xf numFmtId="1" fontId="4" fillId="0" borderId="0" xfId="0" applyNumberFormat="1" applyFont="1" applyAlignment="1">
      <alignment vertical="top"/>
    </xf>
    <xf numFmtId="0" fontId="4" fillId="0" borderId="0" xfId="0" applyFont="1" applyAlignment="1">
      <alignment vertical="top"/>
    </xf>
    <xf numFmtId="1" fontId="5" fillId="0" borderId="0" xfId="0" applyNumberFormat="1" applyFont="1" applyAlignment="1">
      <alignment vertical="top"/>
    </xf>
    <xf numFmtId="0" fontId="5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9" fillId="0" borderId="0" xfId="2"/>
    <xf numFmtId="0" fontId="8" fillId="0" borderId="4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4" fontId="11" fillId="0" borderId="2" xfId="0" applyNumberFormat="1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164" fontId="11" fillId="0" borderId="2" xfId="0" applyNumberFormat="1" applyFont="1" applyBorder="1" applyAlignment="1">
      <alignment horizontal="center" vertical="top" wrapText="1"/>
    </xf>
    <xf numFmtId="0" fontId="0" fillId="0" borderId="2" xfId="0" applyBorder="1"/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1" fontId="11" fillId="0" borderId="2" xfId="0" applyNumberFormat="1" applyFont="1" applyBorder="1" applyAlignment="1">
      <alignment horizontal="center" vertical="top" wrapText="1"/>
    </xf>
    <xf numFmtId="0" fontId="11" fillId="2" borderId="2" xfId="0" applyFont="1" applyFill="1" applyBorder="1" applyAlignment="1">
      <alignment horizontal="center" vertical="top" wrapText="1"/>
    </xf>
    <xf numFmtId="0" fontId="11" fillId="2" borderId="6" xfId="0" applyFont="1" applyFill="1" applyBorder="1" applyAlignment="1">
      <alignment horizontal="center" vertical="top" wrapText="1"/>
    </xf>
    <xf numFmtId="4" fontId="11" fillId="0" borderId="2" xfId="0" applyNumberFormat="1" applyFont="1" applyBorder="1" applyAlignment="1">
      <alignment horizontal="center" vertical="top" wrapText="1"/>
    </xf>
    <xf numFmtId="4" fontId="11" fillId="0" borderId="2" xfId="0" applyNumberFormat="1" applyFont="1" applyBorder="1" applyAlignment="1">
      <alignment horizontal="center" vertical="center" wrapText="1"/>
    </xf>
    <xf numFmtId="4" fontId="11" fillId="2" borderId="2" xfId="0" applyNumberFormat="1" applyFont="1" applyFill="1" applyBorder="1" applyAlignment="1">
      <alignment horizontal="center" vertical="top" wrapText="1"/>
    </xf>
    <xf numFmtId="0" fontId="11" fillId="2" borderId="4" xfId="0" applyFont="1" applyFill="1" applyBorder="1" applyAlignment="1">
      <alignment horizontal="center" vertical="top" wrapText="1"/>
    </xf>
    <xf numFmtId="0" fontId="11" fillId="2" borderId="8" xfId="0" applyFont="1" applyFill="1" applyBorder="1" applyAlignment="1">
      <alignment horizontal="center" vertical="top" wrapText="1"/>
    </xf>
    <xf numFmtId="0" fontId="11" fillId="0" borderId="8" xfId="1" applyFont="1" applyBorder="1" applyAlignment="1">
      <alignment horizontal="left" vertical="top" wrapText="1"/>
    </xf>
    <xf numFmtId="0" fontId="11" fillId="0" borderId="5" xfId="1" applyFont="1" applyBorder="1" applyAlignment="1">
      <alignment horizontal="left" vertical="top" wrapText="1"/>
    </xf>
    <xf numFmtId="0" fontId="11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11" fillId="0" borderId="9" xfId="0" applyFont="1" applyBorder="1" applyAlignment="1">
      <alignment horizontal="left" vertical="center" wrapText="1"/>
    </xf>
    <xf numFmtId="0" fontId="11" fillId="0" borderId="11" xfId="0" applyFont="1" applyBorder="1" applyAlignment="1">
      <alignment horizontal="left" vertical="center" wrapText="1"/>
    </xf>
    <xf numFmtId="0" fontId="11" fillId="0" borderId="10" xfId="0" applyFont="1" applyBorder="1" applyAlignment="1">
      <alignment horizontal="left" vertical="center" wrapText="1"/>
    </xf>
    <xf numFmtId="0" fontId="11" fillId="0" borderId="12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left" vertical="center" wrapText="1"/>
    </xf>
    <xf numFmtId="0" fontId="11" fillId="0" borderId="5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top" wrapText="1"/>
    </xf>
    <xf numFmtId="0" fontId="11" fillId="0" borderId="0" xfId="0" applyFont="1" applyAlignment="1">
      <alignment vertical="top" wrapText="1"/>
    </xf>
    <xf numFmtId="0" fontId="11" fillId="2" borderId="13" xfId="0" applyFont="1" applyFill="1" applyBorder="1" applyAlignment="1">
      <alignment horizontal="center" vertical="top" wrapText="1"/>
    </xf>
    <xf numFmtId="4" fontId="11" fillId="0" borderId="6" xfId="0" applyNumberFormat="1" applyFont="1" applyBorder="1" applyAlignment="1">
      <alignment horizontal="center" vertical="top" wrapText="1"/>
    </xf>
    <xf numFmtId="4" fontId="11" fillId="0" borderId="7" xfId="0" applyNumberFormat="1" applyFont="1" applyBorder="1" applyAlignment="1">
      <alignment horizontal="center" vertical="top" wrapText="1"/>
    </xf>
    <xf numFmtId="49" fontId="11" fillId="4" borderId="2" xfId="0" applyNumberFormat="1" applyFont="1" applyFill="1" applyBorder="1" applyAlignment="1">
      <alignment horizontal="center" vertical="center" wrapText="1"/>
    </xf>
    <xf numFmtId="0" fontId="10" fillId="4" borderId="14" xfId="2" applyFont="1" applyFill="1" applyBorder="1" applyAlignment="1">
      <alignment vertical="center" wrapText="1"/>
    </xf>
    <xf numFmtId="0" fontId="8" fillId="4" borderId="14" xfId="0" applyFont="1" applyFill="1" applyBorder="1" applyAlignment="1">
      <alignment vertical="center" wrapText="1"/>
    </xf>
    <xf numFmtId="0" fontId="13" fillId="4" borderId="15" xfId="0" applyFont="1" applyFill="1" applyBorder="1" applyAlignment="1">
      <alignment horizontal="center" vertical="center" wrapText="1"/>
    </xf>
    <xf numFmtId="0" fontId="13" fillId="4" borderId="16" xfId="0" applyFont="1" applyFill="1" applyBorder="1" applyAlignment="1">
      <alignment vertical="center" wrapText="1"/>
    </xf>
    <xf numFmtId="2" fontId="8" fillId="4" borderId="17" xfId="0" applyNumberFormat="1" applyFont="1" applyFill="1" applyBorder="1" applyAlignment="1">
      <alignment horizontal="center" vertical="center" wrapText="1"/>
    </xf>
    <xf numFmtId="2" fontId="11" fillId="4" borderId="2" xfId="0" applyNumberFormat="1" applyFont="1" applyFill="1" applyBorder="1" applyAlignment="1">
      <alignment horizontal="center" vertical="center"/>
    </xf>
    <xf numFmtId="2" fontId="10" fillId="4" borderId="17" xfId="0" applyNumberFormat="1" applyFont="1" applyFill="1" applyBorder="1" applyAlignment="1">
      <alignment horizontal="center" vertical="center" wrapText="1"/>
    </xf>
    <xf numFmtId="4" fontId="11" fillId="4" borderId="2" xfId="0" applyNumberFormat="1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164" fontId="11" fillId="4" borderId="2" xfId="0" applyNumberFormat="1" applyFont="1" applyFill="1" applyBorder="1" applyAlignment="1">
      <alignment horizontal="center" vertical="center" wrapText="1"/>
    </xf>
    <xf numFmtId="165" fontId="11" fillId="4" borderId="2" xfId="0" applyNumberFormat="1" applyFont="1" applyFill="1" applyBorder="1" applyAlignment="1">
      <alignment horizontal="center" vertical="center" wrapText="1"/>
    </xf>
    <xf numFmtId="0" fontId="0" fillId="4" borderId="2" xfId="0" applyFill="1" applyBorder="1"/>
    <xf numFmtId="0" fontId="0" fillId="4" borderId="0" xfId="0" applyFill="1"/>
    <xf numFmtId="10" fontId="0" fillId="4" borderId="0" xfId="0" applyNumberFormat="1" applyFill="1" applyAlignment="1">
      <alignment vertical="top"/>
    </xf>
    <xf numFmtId="0" fontId="0" fillId="4" borderId="2" xfId="0" applyFill="1" applyBorder="1" applyAlignment="1">
      <alignment wrapText="1"/>
    </xf>
    <xf numFmtId="0" fontId="15" fillId="4" borderId="0" xfId="0" applyFont="1" applyFill="1" applyAlignment="1">
      <alignment vertical="center"/>
    </xf>
    <xf numFmtId="4" fontId="3" fillId="4" borderId="2" xfId="0" applyNumberFormat="1" applyFont="1" applyFill="1" applyBorder="1" applyAlignment="1">
      <alignment horizontal="right" vertical="top" wrapText="1"/>
    </xf>
    <xf numFmtId="4" fontId="3" fillId="4" borderId="7" xfId="0" applyNumberFormat="1" applyFont="1" applyFill="1" applyBorder="1" applyAlignment="1">
      <alignment horizontal="right" vertical="top" wrapText="1"/>
    </xf>
    <xf numFmtId="4" fontId="3" fillId="4" borderId="2" xfId="0" applyNumberFormat="1" applyFont="1" applyFill="1" applyBorder="1" applyAlignment="1">
      <alignment horizontal="center" vertical="center" wrapText="1"/>
    </xf>
  </cellXfs>
  <cellStyles count="3">
    <cellStyle name="Гиперссылка" xfId="2" builtinId="8"/>
    <cellStyle name="Обычный" xfId="0" builtinId="0"/>
    <cellStyle name="Обычный 3" xfId="1" xr:uid="{00000000-0005-0000-0000-000002000000}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219075</xdr:colOff>
      <xdr:row>0</xdr:row>
      <xdr:rowOff>0</xdr:rowOff>
    </xdr:from>
    <xdr:to>
      <xdr:col>12</xdr:col>
      <xdr:colOff>485775</xdr:colOff>
      <xdr:row>0</xdr:row>
      <xdr:rowOff>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086975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114300</xdr:colOff>
      <xdr:row>5</xdr:row>
      <xdr:rowOff>295275</xdr:rowOff>
    </xdr:from>
    <xdr:to>
      <xdr:col>8</xdr:col>
      <xdr:colOff>561975</xdr:colOff>
      <xdr:row>5</xdr:row>
      <xdr:rowOff>295275</xdr:rowOff>
    </xdr:to>
    <xdr:pic>
      <xdr:nvPicPr>
        <xdr:cNvPr id="3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19900" y="121920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5</xdr:row>
      <xdr:rowOff>419100</xdr:rowOff>
    </xdr:from>
    <xdr:to>
      <xdr:col>11</xdr:col>
      <xdr:colOff>590550</xdr:colOff>
      <xdr:row>5</xdr:row>
      <xdr:rowOff>419100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1343025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5</xdr:row>
      <xdr:rowOff>638175</xdr:rowOff>
    </xdr:from>
    <xdr:to>
      <xdr:col>13</xdr:col>
      <xdr:colOff>9525</xdr:colOff>
      <xdr:row>5</xdr:row>
      <xdr:rowOff>638175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34575" y="1562100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6</xdr:row>
      <xdr:rowOff>0</xdr:rowOff>
    </xdr:from>
    <xdr:to>
      <xdr:col>10</xdr:col>
      <xdr:colOff>485775</xdr:colOff>
      <xdr:row>6</xdr:row>
      <xdr:rowOff>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72475" y="2286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6</xdr:row>
      <xdr:rowOff>0</xdr:rowOff>
    </xdr:from>
    <xdr:to>
      <xdr:col>10</xdr:col>
      <xdr:colOff>485775</xdr:colOff>
      <xdr:row>6</xdr:row>
      <xdr:rowOff>0</xdr:rowOff>
    </xdr:to>
    <xdr:pic>
      <xdr:nvPicPr>
        <xdr:cNvPr id="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72475" y="2286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85725</xdr:colOff>
      <xdr:row>5</xdr:row>
      <xdr:rowOff>285750</xdr:rowOff>
    </xdr:from>
    <xdr:to>
      <xdr:col>8</xdr:col>
      <xdr:colOff>609600</xdr:colOff>
      <xdr:row>5</xdr:row>
      <xdr:rowOff>609600</xdr:rowOff>
    </xdr:to>
    <xdr:pic>
      <xdr:nvPicPr>
        <xdr:cNvPr id="10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791325" y="1209675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47625</xdr:colOff>
      <xdr:row>5</xdr:row>
      <xdr:rowOff>1020640</xdr:rowOff>
    </xdr:from>
    <xdr:to>
      <xdr:col>12</xdr:col>
      <xdr:colOff>685800</xdr:colOff>
      <xdr:row>5</xdr:row>
      <xdr:rowOff>1287340</xdr:rowOff>
    </xdr:to>
    <xdr:pic>
      <xdr:nvPicPr>
        <xdr:cNvPr id="12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36548" y="4757371"/>
          <a:ext cx="638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341434</xdr:colOff>
      <xdr:row>5</xdr:row>
      <xdr:rowOff>908538</xdr:rowOff>
    </xdr:from>
    <xdr:to>
      <xdr:col>10</xdr:col>
      <xdr:colOff>608134</xdr:colOff>
      <xdr:row>5</xdr:row>
      <xdr:rowOff>1108563</xdr:rowOff>
    </xdr:to>
    <xdr:pic>
      <xdr:nvPicPr>
        <xdr:cNvPr id="14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008934" y="4645269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8</xdr:col>
      <xdr:colOff>114300</xdr:colOff>
      <xdr:row>25</xdr:row>
      <xdr:rowOff>0</xdr:rowOff>
    </xdr:from>
    <xdr:ext cx="447675" cy="0"/>
    <xdr:pic>
      <xdr:nvPicPr>
        <xdr:cNvPr id="11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309088" y="5196987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25</xdr:row>
      <xdr:rowOff>0</xdr:rowOff>
    </xdr:from>
    <xdr:ext cx="561975" cy="0"/>
    <xdr:pic>
      <xdr:nvPicPr>
        <xdr:cNvPr id="13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1440" y="5320812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25</xdr:row>
      <xdr:rowOff>0</xdr:rowOff>
    </xdr:from>
    <xdr:ext cx="638908" cy="0"/>
    <xdr:pic>
      <xdr:nvPicPr>
        <xdr:cNvPr id="1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67675" y="5539887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25</xdr:row>
      <xdr:rowOff>0</xdr:rowOff>
    </xdr:from>
    <xdr:ext cx="638908" cy="0"/>
    <xdr:pic>
      <xdr:nvPicPr>
        <xdr:cNvPr id="18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5</xdr:row>
      <xdr:rowOff>638175</xdr:rowOff>
    </xdr:from>
    <xdr:ext cx="638908" cy="0"/>
    <xdr:pic>
      <xdr:nvPicPr>
        <xdr:cNvPr id="19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8331444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5</xdr:row>
      <xdr:rowOff>638175</xdr:rowOff>
    </xdr:from>
    <xdr:ext cx="638908" cy="0"/>
    <xdr:pic>
      <xdr:nvPicPr>
        <xdr:cNvPr id="20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8331444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25</xdr:row>
      <xdr:rowOff>0</xdr:rowOff>
    </xdr:from>
    <xdr:ext cx="638908" cy="0"/>
    <xdr:pic>
      <xdr:nvPicPr>
        <xdr:cNvPr id="21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25</xdr:row>
      <xdr:rowOff>0</xdr:rowOff>
    </xdr:from>
    <xdr:ext cx="638908" cy="0"/>
    <xdr:pic>
      <xdr:nvPicPr>
        <xdr:cNvPr id="22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25</xdr:row>
      <xdr:rowOff>0</xdr:rowOff>
    </xdr:from>
    <xdr:ext cx="638908" cy="0"/>
    <xdr:pic>
      <xdr:nvPicPr>
        <xdr:cNvPr id="23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services44.roseltorg.ru/app/okpd2/13.20.31.140" TargetMode="External"/><Relationship Id="rId3" Type="http://schemas.openxmlformats.org/officeDocument/2006/relationships/hyperlink" Target="https://services44.roseltorg.ru/app/okpd2/13.20.31.140" TargetMode="External"/><Relationship Id="rId7" Type="http://schemas.openxmlformats.org/officeDocument/2006/relationships/hyperlink" Target="https://services44.roseltorg.ru/app/okpd2/13.20.31.140" TargetMode="External"/><Relationship Id="rId12" Type="http://schemas.openxmlformats.org/officeDocument/2006/relationships/drawing" Target="../drawings/drawing1.xml"/><Relationship Id="rId2" Type="http://schemas.openxmlformats.org/officeDocument/2006/relationships/hyperlink" Target="https://services44.roseltorg.ru/app/okpd2/13.20.31.140" TargetMode="External"/><Relationship Id="rId1" Type="http://schemas.openxmlformats.org/officeDocument/2006/relationships/hyperlink" Target="https://services44.roseltorg.ru/app/okpd2/13.20.31.140" TargetMode="External"/><Relationship Id="rId6" Type="http://schemas.openxmlformats.org/officeDocument/2006/relationships/hyperlink" Target="https://services44.roseltorg.ru/app/okpd2/13.20.31.140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services44.roseltorg.ru/app/okpd2/13.20.31.140" TargetMode="External"/><Relationship Id="rId10" Type="http://schemas.openxmlformats.org/officeDocument/2006/relationships/hyperlink" Target="https://services44.roseltorg.ru/app/okpd2/13.20.31.140" TargetMode="External"/><Relationship Id="rId4" Type="http://schemas.openxmlformats.org/officeDocument/2006/relationships/hyperlink" Target="https://services44.roseltorg.ru/app/okpd2/13.20.31.140" TargetMode="External"/><Relationship Id="rId9" Type="http://schemas.openxmlformats.org/officeDocument/2006/relationships/hyperlink" Target="https://services44.roseltorg.ru/app/okpd2/13.20.31.140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services44.roseltorg.ru/app/okpd2/13.20.31.14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CC"/>
  </sheetPr>
  <dimension ref="A1:W1048526"/>
  <sheetViews>
    <sheetView tabSelected="1" topLeftCell="A6" zoomScale="90" zoomScaleNormal="90" zoomScaleSheetLayoutView="100" workbookViewId="0">
      <selection activeCell="A7" sqref="A7:XFD26"/>
    </sheetView>
  </sheetViews>
  <sheetFormatPr defaultColWidth="9.109375" defaultRowHeight="14.4" x14ac:dyDescent="0.3"/>
  <cols>
    <col min="1" max="1" width="3.88671875" style="3" customWidth="1"/>
    <col min="2" max="2" width="13.88671875" style="3" customWidth="1"/>
    <col min="3" max="3" width="17" style="1" customWidth="1"/>
    <col min="4" max="4" width="6.6640625" style="1" customWidth="1"/>
    <col min="5" max="5" width="7.109375" style="1" customWidth="1"/>
    <col min="6" max="6" width="11.109375" style="1" customWidth="1"/>
    <col min="7" max="7" width="9.33203125" style="1" customWidth="1"/>
    <col min="8" max="8" width="10" style="1" customWidth="1"/>
    <col min="9" max="9" width="12.5546875" style="1" customWidth="1"/>
    <col min="10" max="10" width="8.109375" style="1" customWidth="1"/>
    <col min="11" max="11" width="12.109375" style="1" customWidth="1"/>
    <col min="12" max="12" width="9.109375" style="1" customWidth="1"/>
    <col min="13" max="13" width="10.44140625" style="1" customWidth="1"/>
    <col min="14" max="14" width="9.33203125" style="1" customWidth="1"/>
    <col min="15" max="15" width="10" style="1" customWidth="1"/>
    <col min="16" max="16" width="13.109375" style="1" customWidth="1"/>
    <col min="17" max="17" width="26.33203125" customWidth="1"/>
    <col min="18" max="23" width="8.88671875" customWidth="1"/>
    <col min="24" max="16384" width="9.109375" style="1"/>
  </cols>
  <sheetData>
    <row r="1" spans="1:23" ht="35.25" customHeight="1" x14ac:dyDescent="0.3">
      <c r="A1" s="19" t="s">
        <v>30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</row>
    <row r="2" spans="1:23" ht="111" customHeight="1" x14ac:dyDescent="0.3">
      <c r="A2" s="30" t="s">
        <v>16</v>
      </c>
      <c r="B2" s="30"/>
      <c r="C2" s="31" t="s">
        <v>43</v>
      </c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16"/>
    </row>
    <row r="3" spans="1:23" ht="118.5" customHeight="1" x14ac:dyDescent="0.3">
      <c r="A3" s="32" t="s">
        <v>12</v>
      </c>
      <c r="B3" s="33"/>
      <c r="C3" s="36" t="s">
        <v>44</v>
      </c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8"/>
      <c r="Q3" s="16"/>
    </row>
    <row r="4" spans="1:23" ht="71.25" customHeight="1" x14ac:dyDescent="0.3">
      <c r="A4" s="34"/>
      <c r="B4" s="35"/>
      <c r="C4" s="28" t="s">
        <v>45</v>
      </c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9"/>
      <c r="Q4" s="16"/>
    </row>
    <row r="5" spans="1:23" s="2" customFormat="1" ht="88.5" customHeight="1" x14ac:dyDescent="0.3">
      <c r="A5" s="20" t="s">
        <v>0</v>
      </c>
      <c r="B5" s="20" t="s">
        <v>14</v>
      </c>
      <c r="C5" s="21" t="s">
        <v>1</v>
      </c>
      <c r="D5" s="22" t="s">
        <v>4</v>
      </c>
      <c r="E5" s="21" t="s">
        <v>5</v>
      </c>
      <c r="F5" s="26" t="s">
        <v>2</v>
      </c>
      <c r="G5" s="27"/>
      <c r="H5" s="27"/>
      <c r="I5" s="21"/>
      <c r="J5" s="21" t="s">
        <v>9</v>
      </c>
      <c r="K5" s="23" t="s">
        <v>3</v>
      </c>
      <c r="L5" s="23"/>
      <c r="M5" s="23"/>
      <c r="N5" s="42" t="s">
        <v>15</v>
      </c>
      <c r="O5" s="24" t="s">
        <v>10</v>
      </c>
      <c r="P5" s="25" t="s">
        <v>11</v>
      </c>
      <c r="Q5" s="17" t="s">
        <v>25</v>
      </c>
      <c r="R5"/>
      <c r="S5"/>
      <c r="T5"/>
      <c r="U5"/>
      <c r="V5"/>
      <c r="W5"/>
    </row>
    <row r="6" spans="1:23" s="2" customFormat="1" ht="154.5" customHeight="1" thickBot="1" x14ac:dyDescent="0.35">
      <c r="A6" s="20"/>
      <c r="B6" s="20"/>
      <c r="C6" s="22"/>
      <c r="D6" s="41"/>
      <c r="E6" s="21"/>
      <c r="F6" s="11" t="s">
        <v>46</v>
      </c>
      <c r="G6" s="12" t="s">
        <v>47</v>
      </c>
      <c r="H6" s="12" t="s">
        <v>48</v>
      </c>
      <c r="I6" s="21"/>
      <c r="J6" s="21"/>
      <c r="K6" s="13" t="s">
        <v>6</v>
      </c>
      <c r="L6" s="14" t="s">
        <v>7</v>
      </c>
      <c r="M6" s="15" t="s">
        <v>19</v>
      </c>
      <c r="N6" s="43"/>
      <c r="O6" s="24"/>
      <c r="P6" s="25"/>
      <c r="Q6" s="18"/>
      <c r="R6"/>
      <c r="S6"/>
      <c r="T6"/>
      <c r="U6"/>
      <c r="V6"/>
      <c r="W6"/>
    </row>
    <row r="7" spans="1:23" s="58" customFormat="1" ht="65.25" customHeight="1" thickBot="1" x14ac:dyDescent="0.35">
      <c r="A7" s="44" t="s">
        <v>8</v>
      </c>
      <c r="B7" s="45" t="s">
        <v>49</v>
      </c>
      <c r="C7" s="46" t="s">
        <v>42</v>
      </c>
      <c r="D7" s="47" t="s">
        <v>24</v>
      </c>
      <c r="E7" s="48">
        <v>4</v>
      </c>
      <c r="F7" s="49">
        <v>674</v>
      </c>
      <c r="G7" s="50">
        <v>707.7</v>
      </c>
      <c r="H7" s="51">
        <v>721.18</v>
      </c>
      <c r="I7" s="52">
        <f t="shared" ref="I7" si="0">SUM(F7:H7)</f>
        <v>2102.88</v>
      </c>
      <c r="J7" s="53">
        <f t="shared" ref="J7" si="1">COUNT(F7:H7)</f>
        <v>3</v>
      </c>
      <c r="K7" s="52">
        <f t="shared" ref="K7" si="2">IF(ISERR(AVERAGE(F7:H7)),"",AVERAGE(F7:H7))</f>
        <v>700.96</v>
      </c>
      <c r="L7" s="52">
        <f t="shared" ref="L7" si="3">IF(ISERR(STDEV(F7:H7)),"",STDEV(F7:H7))</f>
        <v>24.301415596627272</v>
      </c>
      <c r="M7" s="54">
        <f>L7/K7*100%</f>
        <v>3.4668762264076794E-2</v>
      </c>
      <c r="N7" s="55" t="s">
        <v>13</v>
      </c>
      <c r="O7" s="52">
        <f>SUM(F7)</f>
        <v>674</v>
      </c>
      <c r="P7" s="52">
        <f t="shared" ref="P7" si="4">O7*E7</f>
        <v>2696</v>
      </c>
      <c r="Q7" s="56" t="s">
        <v>50</v>
      </c>
      <c r="R7" s="57"/>
      <c r="S7" s="57"/>
      <c r="T7" s="57"/>
      <c r="U7" s="57"/>
      <c r="V7" s="57"/>
      <c r="W7" s="57"/>
    </row>
    <row r="8" spans="1:23" s="58" customFormat="1" ht="65.25" customHeight="1" thickBot="1" x14ac:dyDescent="0.35">
      <c r="A8" s="44" t="s">
        <v>20</v>
      </c>
      <c r="B8" s="45" t="s">
        <v>52</v>
      </c>
      <c r="C8" s="46" t="s">
        <v>51</v>
      </c>
      <c r="D8" s="47" t="s">
        <v>24</v>
      </c>
      <c r="E8" s="48">
        <v>20</v>
      </c>
      <c r="F8" s="49">
        <v>98</v>
      </c>
      <c r="G8" s="50">
        <v>102.9</v>
      </c>
      <c r="H8" s="51">
        <v>104.86</v>
      </c>
      <c r="I8" s="52">
        <f t="shared" ref="I8:I25" si="5">SUM(F8:H8)</f>
        <v>305.76</v>
      </c>
      <c r="J8" s="53">
        <f t="shared" ref="J8:J25" si="6">COUNT(F8:H8)</f>
        <v>3</v>
      </c>
      <c r="K8" s="52">
        <f t="shared" ref="K8:K25" si="7">IF(ISERR(AVERAGE(F8:H8)),"",AVERAGE(F8:H8))</f>
        <v>101.92</v>
      </c>
      <c r="L8" s="52">
        <f t="shared" ref="L8:L25" si="8">IF(ISERR(STDEV(F8:H8)),"",STDEV(F8:H8))</f>
        <v>3.53344024995471</v>
      </c>
      <c r="M8" s="54">
        <f t="shared" ref="M8:M25" si="9">L8/K8*100%</f>
        <v>3.4668762264076822E-2</v>
      </c>
      <c r="N8" s="55" t="s">
        <v>13</v>
      </c>
      <c r="O8" s="52">
        <f t="shared" ref="O8:O25" si="10">SUM(F8)</f>
        <v>98</v>
      </c>
      <c r="P8" s="52">
        <f t="shared" ref="P8:P25" si="11">O8*E8</f>
        <v>1960</v>
      </c>
      <c r="Q8" s="56" t="s">
        <v>56</v>
      </c>
      <c r="R8" s="57"/>
      <c r="S8" s="57"/>
      <c r="T8" s="57"/>
      <c r="U8" s="57"/>
      <c r="V8" s="57"/>
      <c r="W8" s="57"/>
    </row>
    <row r="9" spans="1:23" s="58" customFormat="1" ht="79.5" customHeight="1" thickBot="1" x14ac:dyDescent="0.35">
      <c r="A9" s="44" t="s">
        <v>21</v>
      </c>
      <c r="B9" s="45" t="s">
        <v>54</v>
      </c>
      <c r="C9" s="46" t="s">
        <v>53</v>
      </c>
      <c r="D9" s="47" t="s">
        <v>24</v>
      </c>
      <c r="E9" s="48">
        <v>50</v>
      </c>
      <c r="F9" s="49">
        <v>138</v>
      </c>
      <c r="G9" s="50">
        <v>144.9</v>
      </c>
      <c r="H9" s="51">
        <v>147.66</v>
      </c>
      <c r="I9" s="52">
        <f t="shared" si="5"/>
        <v>430.55999999999995</v>
      </c>
      <c r="J9" s="53">
        <f t="shared" si="6"/>
        <v>3</v>
      </c>
      <c r="K9" s="52">
        <f t="shared" si="7"/>
        <v>143.51999999999998</v>
      </c>
      <c r="L9" s="52">
        <f t="shared" si="8"/>
        <v>4.9756607601403049</v>
      </c>
      <c r="M9" s="54">
        <f t="shared" si="9"/>
        <v>3.4668762264076822E-2</v>
      </c>
      <c r="N9" s="55" t="s">
        <v>13</v>
      </c>
      <c r="O9" s="52">
        <f t="shared" si="10"/>
        <v>138</v>
      </c>
      <c r="P9" s="52">
        <f t="shared" si="11"/>
        <v>6900</v>
      </c>
      <c r="Q9" s="56" t="s">
        <v>56</v>
      </c>
      <c r="R9" s="57"/>
      <c r="S9" s="57"/>
      <c r="T9" s="57"/>
      <c r="U9" s="57"/>
      <c r="V9" s="57"/>
      <c r="W9" s="57"/>
    </row>
    <row r="10" spans="1:23" s="58" customFormat="1" ht="65.25" customHeight="1" thickBot="1" x14ac:dyDescent="0.35">
      <c r="A10" s="44" t="s">
        <v>22</v>
      </c>
      <c r="B10" s="45" t="s">
        <v>54</v>
      </c>
      <c r="C10" s="46" t="s">
        <v>55</v>
      </c>
      <c r="D10" s="47" t="s">
        <v>24</v>
      </c>
      <c r="E10" s="48">
        <v>10</v>
      </c>
      <c r="F10" s="49">
        <v>280</v>
      </c>
      <c r="G10" s="50">
        <v>294</v>
      </c>
      <c r="H10" s="51">
        <v>299.60000000000002</v>
      </c>
      <c r="I10" s="52">
        <f t="shared" si="5"/>
        <v>873.6</v>
      </c>
      <c r="J10" s="53">
        <f t="shared" si="6"/>
        <v>3</v>
      </c>
      <c r="K10" s="52">
        <f t="shared" si="7"/>
        <v>291.2</v>
      </c>
      <c r="L10" s="52">
        <f t="shared" si="8"/>
        <v>10.09554357129918</v>
      </c>
      <c r="M10" s="54">
        <f t="shared" si="9"/>
        <v>3.4668762264076856E-2</v>
      </c>
      <c r="N10" s="55" t="s">
        <v>13</v>
      </c>
      <c r="O10" s="52">
        <f t="shared" si="10"/>
        <v>280</v>
      </c>
      <c r="P10" s="52">
        <f t="shared" si="11"/>
        <v>2800</v>
      </c>
      <c r="Q10" s="56" t="s">
        <v>56</v>
      </c>
      <c r="R10" s="57"/>
      <c r="S10" s="57"/>
      <c r="T10" s="57"/>
      <c r="U10" s="57"/>
      <c r="V10" s="57"/>
      <c r="W10" s="57"/>
    </row>
    <row r="11" spans="1:23" s="58" customFormat="1" ht="65.25" customHeight="1" thickBot="1" x14ac:dyDescent="0.35">
      <c r="A11" s="44" t="s">
        <v>23</v>
      </c>
      <c r="B11" s="45" t="s">
        <v>59</v>
      </c>
      <c r="C11" s="46" t="s">
        <v>57</v>
      </c>
      <c r="D11" s="47" t="s">
        <v>24</v>
      </c>
      <c r="E11" s="48">
        <v>6</v>
      </c>
      <c r="F11" s="49">
        <v>447</v>
      </c>
      <c r="G11" s="50">
        <v>469.35</v>
      </c>
      <c r="H11" s="51">
        <v>478.29</v>
      </c>
      <c r="I11" s="52">
        <f t="shared" si="5"/>
        <v>1394.64</v>
      </c>
      <c r="J11" s="53">
        <f t="shared" si="6"/>
        <v>3</v>
      </c>
      <c r="K11" s="52">
        <f t="shared" si="7"/>
        <v>464.88000000000005</v>
      </c>
      <c r="L11" s="52">
        <f t="shared" si="8"/>
        <v>16.116814201324043</v>
      </c>
      <c r="M11" s="54">
        <f t="shared" si="9"/>
        <v>3.4668762264076843E-2</v>
      </c>
      <c r="N11" s="55" t="s">
        <v>13</v>
      </c>
      <c r="O11" s="52">
        <f t="shared" si="10"/>
        <v>447</v>
      </c>
      <c r="P11" s="52">
        <f t="shared" si="11"/>
        <v>2682</v>
      </c>
      <c r="Q11" s="56" t="s">
        <v>58</v>
      </c>
      <c r="R11" s="57"/>
      <c r="S11" s="57"/>
      <c r="T11" s="57"/>
      <c r="U11" s="57"/>
      <c r="V11" s="57"/>
      <c r="W11" s="57"/>
    </row>
    <row r="12" spans="1:23" s="58" customFormat="1" ht="65.25" customHeight="1" thickBot="1" x14ac:dyDescent="0.35">
      <c r="A12" s="44" t="s">
        <v>26</v>
      </c>
      <c r="B12" s="45" t="s">
        <v>62</v>
      </c>
      <c r="C12" s="46" t="s">
        <v>60</v>
      </c>
      <c r="D12" s="47" t="s">
        <v>61</v>
      </c>
      <c r="E12" s="48">
        <v>15</v>
      </c>
      <c r="F12" s="49">
        <v>456</v>
      </c>
      <c r="G12" s="50">
        <v>478.8</v>
      </c>
      <c r="H12" s="51">
        <v>487.92</v>
      </c>
      <c r="I12" s="52">
        <f t="shared" si="5"/>
        <v>1422.72</v>
      </c>
      <c r="J12" s="53">
        <f t="shared" si="6"/>
        <v>3</v>
      </c>
      <c r="K12" s="52">
        <f t="shared" si="7"/>
        <v>474.24</v>
      </c>
      <c r="L12" s="52">
        <f t="shared" si="8"/>
        <v>16.441313816115798</v>
      </c>
      <c r="M12" s="54">
        <f t="shared" si="9"/>
        <v>3.4668762264076836E-2</v>
      </c>
      <c r="N12" s="55" t="s">
        <v>13</v>
      </c>
      <c r="O12" s="52">
        <f t="shared" si="10"/>
        <v>456</v>
      </c>
      <c r="P12" s="52">
        <f t="shared" si="11"/>
        <v>6840</v>
      </c>
      <c r="Q12" s="59" t="s">
        <v>63</v>
      </c>
      <c r="R12" s="57"/>
      <c r="S12" s="57"/>
      <c r="T12" s="57"/>
      <c r="U12" s="57"/>
      <c r="V12" s="57"/>
      <c r="W12" s="57"/>
    </row>
    <row r="13" spans="1:23" s="58" customFormat="1" ht="65.25" customHeight="1" thickBot="1" x14ac:dyDescent="0.35">
      <c r="A13" s="44" t="s">
        <v>27</v>
      </c>
      <c r="B13" s="45" t="s">
        <v>65</v>
      </c>
      <c r="C13" s="46" t="s">
        <v>64</v>
      </c>
      <c r="D13" s="47" t="s">
        <v>24</v>
      </c>
      <c r="E13" s="48">
        <v>1500</v>
      </c>
      <c r="F13" s="49">
        <v>1</v>
      </c>
      <c r="G13" s="50">
        <v>1.05</v>
      </c>
      <c r="H13" s="51">
        <v>1.07</v>
      </c>
      <c r="I13" s="52">
        <f t="shared" si="5"/>
        <v>3.12</v>
      </c>
      <c r="J13" s="53">
        <f t="shared" si="6"/>
        <v>3</v>
      </c>
      <c r="K13" s="52">
        <f t="shared" si="7"/>
        <v>1.04</v>
      </c>
      <c r="L13" s="52">
        <f t="shared" si="8"/>
        <v>3.6055512754639925E-2</v>
      </c>
      <c r="M13" s="54">
        <f t="shared" si="9"/>
        <v>3.4668762264076849E-2</v>
      </c>
      <c r="N13" s="55" t="s">
        <v>13</v>
      </c>
      <c r="O13" s="52">
        <f t="shared" si="10"/>
        <v>1</v>
      </c>
      <c r="P13" s="52">
        <f t="shared" si="11"/>
        <v>1500</v>
      </c>
      <c r="Q13" s="59" t="s">
        <v>63</v>
      </c>
      <c r="R13" s="57"/>
      <c r="S13" s="57"/>
      <c r="T13" s="57"/>
      <c r="U13" s="57"/>
      <c r="V13" s="57"/>
      <c r="W13" s="57"/>
    </row>
    <row r="14" spans="1:23" s="58" customFormat="1" ht="65.25" customHeight="1" thickBot="1" x14ac:dyDescent="0.35">
      <c r="A14" s="44" t="s">
        <v>28</v>
      </c>
      <c r="B14" s="45" t="s">
        <v>65</v>
      </c>
      <c r="C14" s="46" t="s">
        <v>66</v>
      </c>
      <c r="D14" s="47" t="s">
        <v>24</v>
      </c>
      <c r="E14" s="48">
        <v>1500</v>
      </c>
      <c r="F14" s="49">
        <v>1.79</v>
      </c>
      <c r="G14" s="50">
        <v>1.88</v>
      </c>
      <c r="H14" s="51">
        <v>1.92</v>
      </c>
      <c r="I14" s="52">
        <f t="shared" si="5"/>
        <v>5.59</v>
      </c>
      <c r="J14" s="53">
        <f t="shared" si="6"/>
        <v>3</v>
      </c>
      <c r="K14" s="52">
        <f t="shared" si="7"/>
        <v>1.8633333333333333</v>
      </c>
      <c r="L14" s="52">
        <f t="shared" si="8"/>
        <v>6.6583281184793869E-2</v>
      </c>
      <c r="M14" s="54">
        <f t="shared" si="9"/>
        <v>3.5733424607223903E-2</v>
      </c>
      <c r="N14" s="55" t="s">
        <v>13</v>
      </c>
      <c r="O14" s="52">
        <f t="shared" si="10"/>
        <v>1.79</v>
      </c>
      <c r="P14" s="52">
        <f t="shared" si="11"/>
        <v>2685</v>
      </c>
      <c r="Q14" s="59" t="s">
        <v>63</v>
      </c>
      <c r="R14" s="57"/>
      <c r="S14" s="57"/>
      <c r="T14" s="57"/>
      <c r="U14" s="57"/>
      <c r="V14" s="57"/>
      <c r="W14" s="57"/>
    </row>
    <row r="15" spans="1:23" s="58" customFormat="1" ht="65.25" customHeight="1" thickBot="1" x14ac:dyDescent="0.35">
      <c r="A15" s="44" t="s">
        <v>31</v>
      </c>
      <c r="B15" s="45" t="s">
        <v>65</v>
      </c>
      <c r="C15" s="46" t="s">
        <v>67</v>
      </c>
      <c r="D15" s="47" t="s">
        <v>24</v>
      </c>
      <c r="E15" s="48">
        <v>1500</v>
      </c>
      <c r="F15" s="49">
        <v>1.74</v>
      </c>
      <c r="G15" s="50">
        <v>1.83</v>
      </c>
      <c r="H15" s="51">
        <v>1.86</v>
      </c>
      <c r="I15" s="52">
        <f t="shared" si="5"/>
        <v>5.4300000000000006</v>
      </c>
      <c r="J15" s="53">
        <f t="shared" si="6"/>
        <v>3</v>
      </c>
      <c r="K15" s="52">
        <f t="shared" si="7"/>
        <v>1.8100000000000003</v>
      </c>
      <c r="L15" s="52">
        <f t="shared" si="8"/>
        <v>6.2449979983984036E-2</v>
      </c>
      <c r="M15" s="54">
        <f t="shared" si="9"/>
        <v>3.4502751372366865E-2</v>
      </c>
      <c r="N15" s="55" t="s">
        <v>13</v>
      </c>
      <c r="O15" s="52">
        <f t="shared" si="10"/>
        <v>1.74</v>
      </c>
      <c r="P15" s="52">
        <f t="shared" si="11"/>
        <v>2610</v>
      </c>
      <c r="Q15" s="59" t="s">
        <v>63</v>
      </c>
      <c r="R15" s="57"/>
      <c r="S15" s="57"/>
      <c r="T15" s="57"/>
      <c r="U15" s="57"/>
      <c r="V15" s="57"/>
      <c r="W15" s="57"/>
    </row>
    <row r="16" spans="1:23" s="58" customFormat="1" ht="65.25" customHeight="1" thickBot="1" x14ac:dyDescent="0.35">
      <c r="A16" s="44" t="s">
        <v>32</v>
      </c>
      <c r="B16" s="45" t="s">
        <v>69</v>
      </c>
      <c r="C16" s="46" t="s">
        <v>68</v>
      </c>
      <c r="D16" s="47" t="s">
        <v>24</v>
      </c>
      <c r="E16" s="48">
        <v>200</v>
      </c>
      <c r="F16" s="49">
        <v>13.1</v>
      </c>
      <c r="G16" s="50">
        <v>13.76</v>
      </c>
      <c r="H16" s="51">
        <v>14.02</v>
      </c>
      <c r="I16" s="52">
        <f t="shared" si="5"/>
        <v>40.879999999999995</v>
      </c>
      <c r="J16" s="53">
        <f t="shared" si="6"/>
        <v>3</v>
      </c>
      <c r="K16" s="52">
        <f t="shared" si="7"/>
        <v>13.626666666666665</v>
      </c>
      <c r="L16" s="52">
        <f t="shared" si="8"/>
        <v>0.47427137098219763</v>
      </c>
      <c r="M16" s="54">
        <f t="shared" si="9"/>
        <v>3.4804650512392198E-2</v>
      </c>
      <c r="N16" s="55" t="s">
        <v>13</v>
      </c>
      <c r="O16" s="52">
        <f t="shared" si="10"/>
        <v>13.1</v>
      </c>
      <c r="P16" s="52">
        <f t="shared" si="11"/>
        <v>2620</v>
      </c>
      <c r="Q16" s="59" t="s">
        <v>63</v>
      </c>
      <c r="R16" s="57"/>
      <c r="S16" s="57"/>
      <c r="T16" s="57"/>
      <c r="U16" s="57"/>
      <c r="V16" s="57"/>
      <c r="W16" s="57"/>
    </row>
    <row r="17" spans="1:23" s="58" customFormat="1" ht="65.25" customHeight="1" thickBot="1" x14ac:dyDescent="0.35">
      <c r="A17" s="44" t="s">
        <v>33</v>
      </c>
      <c r="B17" s="45" t="s">
        <v>69</v>
      </c>
      <c r="C17" s="46" t="s">
        <v>70</v>
      </c>
      <c r="D17" s="47" t="s">
        <v>24</v>
      </c>
      <c r="E17" s="48">
        <v>150</v>
      </c>
      <c r="F17" s="49">
        <v>15</v>
      </c>
      <c r="G17" s="50">
        <v>15.75</v>
      </c>
      <c r="H17" s="51">
        <v>16.05</v>
      </c>
      <c r="I17" s="52">
        <f t="shared" si="5"/>
        <v>46.8</v>
      </c>
      <c r="J17" s="53">
        <f t="shared" si="6"/>
        <v>3</v>
      </c>
      <c r="K17" s="52">
        <f t="shared" si="7"/>
        <v>15.6</v>
      </c>
      <c r="L17" s="52">
        <f t="shared" si="8"/>
        <v>0.54083269131959866</v>
      </c>
      <c r="M17" s="54">
        <f t="shared" si="9"/>
        <v>3.4668762264076836E-2</v>
      </c>
      <c r="N17" s="55" t="s">
        <v>13</v>
      </c>
      <c r="O17" s="52">
        <f t="shared" si="10"/>
        <v>15</v>
      </c>
      <c r="P17" s="52">
        <f t="shared" si="11"/>
        <v>2250</v>
      </c>
      <c r="Q17" s="59" t="s">
        <v>63</v>
      </c>
      <c r="R17" s="57"/>
      <c r="S17" s="57"/>
      <c r="T17" s="57"/>
      <c r="U17" s="57"/>
      <c r="V17" s="57"/>
      <c r="W17" s="57"/>
    </row>
    <row r="18" spans="1:23" s="58" customFormat="1" ht="65.25" customHeight="1" thickBot="1" x14ac:dyDescent="0.35">
      <c r="A18" s="44" t="s">
        <v>34</v>
      </c>
      <c r="B18" s="45" t="s">
        <v>69</v>
      </c>
      <c r="C18" s="46" t="s">
        <v>71</v>
      </c>
      <c r="D18" s="47" t="s">
        <v>24</v>
      </c>
      <c r="E18" s="48">
        <v>100</v>
      </c>
      <c r="F18" s="49">
        <v>21</v>
      </c>
      <c r="G18" s="50">
        <v>22.05</v>
      </c>
      <c r="H18" s="51">
        <v>22.47</v>
      </c>
      <c r="I18" s="52">
        <f t="shared" si="5"/>
        <v>65.52</v>
      </c>
      <c r="J18" s="53">
        <f t="shared" si="6"/>
        <v>3</v>
      </c>
      <c r="K18" s="52">
        <f t="shared" si="7"/>
        <v>21.84</v>
      </c>
      <c r="L18" s="52">
        <f t="shared" si="8"/>
        <v>0.75716576784743739</v>
      </c>
      <c r="M18" s="54">
        <f t="shared" si="9"/>
        <v>3.4668762264076801E-2</v>
      </c>
      <c r="N18" s="55" t="s">
        <v>13</v>
      </c>
      <c r="O18" s="52">
        <f t="shared" si="10"/>
        <v>21</v>
      </c>
      <c r="P18" s="52">
        <f t="shared" si="11"/>
        <v>2100</v>
      </c>
      <c r="Q18" s="59" t="s">
        <v>63</v>
      </c>
      <c r="R18" s="57"/>
      <c r="S18" s="57"/>
      <c r="T18" s="57"/>
      <c r="U18" s="57"/>
      <c r="V18" s="57"/>
      <c r="W18" s="57"/>
    </row>
    <row r="19" spans="1:23" s="58" customFormat="1" ht="65.25" customHeight="1" thickBot="1" x14ac:dyDescent="0.35">
      <c r="A19" s="44" t="s">
        <v>35</v>
      </c>
      <c r="B19" s="45" t="s">
        <v>72</v>
      </c>
      <c r="C19" s="46" t="s">
        <v>74</v>
      </c>
      <c r="D19" s="47" t="s">
        <v>24</v>
      </c>
      <c r="E19" s="48">
        <v>30</v>
      </c>
      <c r="F19" s="49">
        <v>185.9</v>
      </c>
      <c r="G19" s="50">
        <v>195.2</v>
      </c>
      <c r="H19" s="51">
        <v>198.91</v>
      </c>
      <c r="I19" s="52">
        <f t="shared" si="5"/>
        <v>580.01</v>
      </c>
      <c r="J19" s="53">
        <f t="shared" si="6"/>
        <v>3</v>
      </c>
      <c r="K19" s="52">
        <f t="shared" si="7"/>
        <v>193.33666666666667</v>
      </c>
      <c r="L19" s="52">
        <f t="shared" si="8"/>
        <v>6.7021663164482312</v>
      </c>
      <c r="M19" s="54">
        <f t="shared" si="9"/>
        <v>3.4665779813011319E-2</v>
      </c>
      <c r="N19" s="55" t="s">
        <v>13</v>
      </c>
      <c r="O19" s="52">
        <f t="shared" si="10"/>
        <v>185.9</v>
      </c>
      <c r="P19" s="52">
        <f t="shared" si="11"/>
        <v>5577</v>
      </c>
      <c r="Q19" s="59" t="s">
        <v>63</v>
      </c>
      <c r="R19" s="57"/>
      <c r="S19" s="57"/>
      <c r="T19" s="57"/>
      <c r="U19" s="57"/>
      <c r="V19" s="57"/>
      <c r="W19" s="57"/>
    </row>
    <row r="20" spans="1:23" s="58" customFormat="1" ht="65.25" customHeight="1" thickBot="1" x14ac:dyDescent="0.35">
      <c r="A20" s="44" t="s">
        <v>36</v>
      </c>
      <c r="B20" s="45" t="s">
        <v>72</v>
      </c>
      <c r="C20" s="46" t="s">
        <v>73</v>
      </c>
      <c r="D20" s="47" t="s">
        <v>24</v>
      </c>
      <c r="E20" s="48">
        <v>30</v>
      </c>
      <c r="F20" s="49">
        <v>185.9</v>
      </c>
      <c r="G20" s="50">
        <v>195.2</v>
      </c>
      <c r="H20" s="51">
        <v>198.91</v>
      </c>
      <c r="I20" s="52">
        <f t="shared" si="5"/>
        <v>580.01</v>
      </c>
      <c r="J20" s="53">
        <f t="shared" si="6"/>
        <v>3</v>
      </c>
      <c r="K20" s="52">
        <f t="shared" si="7"/>
        <v>193.33666666666667</v>
      </c>
      <c r="L20" s="52">
        <f t="shared" si="8"/>
        <v>6.7021663164482312</v>
      </c>
      <c r="M20" s="54">
        <f t="shared" si="9"/>
        <v>3.4665779813011319E-2</v>
      </c>
      <c r="N20" s="55" t="s">
        <v>13</v>
      </c>
      <c r="O20" s="52">
        <f t="shared" si="10"/>
        <v>185.9</v>
      </c>
      <c r="P20" s="52">
        <f t="shared" si="11"/>
        <v>5577</v>
      </c>
      <c r="Q20" s="59" t="s">
        <v>63</v>
      </c>
      <c r="R20" s="57"/>
      <c r="S20" s="57"/>
      <c r="T20" s="57"/>
      <c r="U20" s="57"/>
      <c r="V20" s="57"/>
      <c r="W20" s="57"/>
    </row>
    <row r="21" spans="1:23" s="58" customFormat="1" ht="65.25" customHeight="1" thickBot="1" x14ac:dyDescent="0.35">
      <c r="A21" s="44" t="s">
        <v>37</v>
      </c>
      <c r="B21" s="45" t="s">
        <v>76</v>
      </c>
      <c r="C21" s="46" t="s">
        <v>75</v>
      </c>
      <c r="D21" s="47" t="s">
        <v>24</v>
      </c>
      <c r="E21" s="48">
        <v>250</v>
      </c>
      <c r="F21" s="49">
        <v>2.57</v>
      </c>
      <c r="G21" s="50">
        <v>2.7</v>
      </c>
      <c r="H21" s="51">
        <v>2.75</v>
      </c>
      <c r="I21" s="52">
        <f t="shared" si="5"/>
        <v>8.02</v>
      </c>
      <c r="J21" s="53">
        <f t="shared" si="6"/>
        <v>3</v>
      </c>
      <c r="K21" s="52">
        <f t="shared" si="7"/>
        <v>2.6733333333333333</v>
      </c>
      <c r="L21" s="52">
        <f t="shared" si="8"/>
        <v>9.291573243177581E-2</v>
      </c>
      <c r="M21" s="54">
        <f t="shared" si="9"/>
        <v>3.4756508390938586E-2</v>
      </c>
      <c r="N21" s="55" t="s">
        <v>13</v>
      </c>
      <c r="O21" s="52">
        <f t="shared" si="10"/>
        <v>2.57</v>
      </c>
      <c r="P21" s="52">
        <f t="shared" si="11"/>
        <v>642.5</v>
      </c>
      <c r="Q21" s="59" t="s">
        <v>63</v>
      </c>
      <c r="R21" s="57"/>
      <c r="S21" s="57"/>
      <c r="T21" s="57"/>
      <c r="U21" s="57"/>
      <c r="V21" s="57"/>
      <c r="W21" s="57"/>
    </row>
    <row r="22" spans="1:23" s="58" customFormat="1" ht="65.25" customHeight="1" thickBot="1" x14ac:dyDescent="0.35">
      <c r="A22" s="44" t="s">
        <v>38</v>
      </c>
      <c r="B22" s="45" t="s">
        <v>76</v>
      </c>
      <c r="C22" s="46" t="s">
        <v>77</v>
      </c>
      <c r="D22" s="47" t="s">
        <v>24</v>
      </c>
      <c r="E22" s="48">
        <v>200</v>
      </c>
      <c r="F22" s="49">
        <v>5</v>
      </c>
      <c r="G22" s="50">
        <v>5.25</v>
      </c>
      <c r="H22" s="51">
        <v>5.35</v>
      </c>
      <c r="I22" s="52">
        <f t="shared" si="5"/>
        <v>15.6</v>
      </c>
      <c r="J22" s="53">
        <f t="shared" si="6"/>
        <v>3</v>
      </c>
      <c r="K22" s="52">
        <f t="shared" si="7"/>
        <v>5.2</v>
      </c>
      <c r="L22" s="52">
        <f t="shared" si="8"/>
        <v>0.18027756377319931</v>
      </c>
      <c r="M22" s="54">
        <f t="shared" si="9"/>
        <v>3.4668762264076787E-2</v>
      </c>
      <c r="N22" s="55" t="s">
        <v>13</v>
      </c>
      <c r="O22" s="52">
        <f t="shared" si="10"/>
        <v>5</v>
      </c>
      <c r="P22" s="52">
        <f t="shared" si="11"/>
        <v>1000</v>
      </c>
      <c r="Q22" s="59" t="s">
        <v>63</v>
      </c>
      <c r="R22" s="57"/>
      <c r="S22" s="57"/>
      <c r="T22" s="57"/>
      <c r="U22" s="57"/>
      <c r="V22" s="57"/>
      <c r="W22" s="57"/>
    </row>
    <row r="23" spans="1:23" s="58" customFormat="1" ht="65.25" customHeight="1" thickBot="1" x14ac:dyDescent="0.35">
      <c r="A23" s="44" t="s">
        <v>39</v>
      </c>
      <c r="B23" s="45" t="s">
        <v>80</v>
      </c>
      <c r="C23" s="46" t="s">
        <v>78</v>
      </c>
      <c r="D23" s="47" t="s">
        <v>24</v>
      </c>
      <c r="E23" s="48">
        <v>200</v>
      </c>
      <c r="F23" s="49">
        <v>32</v>
      </c>
      <c r="G23" s="50">
        <v>33.6</v>
      </c>
      <c r="H23" s="51">
        <v>34.24</v>
      </c>
      <c r="I23" s="52">
        <f t="shared" si="5"/>
        <v>99.84</v>
      </c>
      <c r="J23" s="53">
        <f t="shared" si="6"/>
        <v>3</v>
      </c>
      <c r="K23" s="52">
        <f t="shared" si="7"/>
        <v>33.28</v>
      </c>
      <c r="L23" s="52">
        <f t="shared" si="8"/>
        <v>1.1537764081484776</v>
      </c>
      <c r="M23" s="54">
        <f t="shared" si="9"/>
        <v>3.4668762264076849E-2</v>
      </c>
      <c r="N23" s="55" t="s">
        <v>13</v>
      </c>
      <c r="O23" s="52">
        <f t="shared" si="10"/>
        <v>32</v>
      </c>
      <c r="P23" s="52">
        <f t="shared" si="11"/>
        <v>6400</v>
      </c>
      <c r="Q23" s="56" t="s">
        <v>79</v>
      </c>
      <c r="R23" s="57"/>
      <c r="S23" s="57"/>
      <c r="T23" s="57"/>
      <c r="U23" s="57"/>
      <c r="V23" s="57"/>
      <c r="W23" s="57"/>
    </row>
    <row r="24" spans="1:23" s="58" customFormat="1" ht="76.2" customHeight="1" thickBot="1" x14ac:dyDescent="0.35">
      <c r="A24" s="44" t="s">
        <v>40</v>
      </c>
      <c r="B24" s="45" t="s">
        <v>83</v>
      </c>
      <c r="C24" s="46" t="s">
        <v>85</v>
      </c>
      <c r="D24" s="47" t="s">
        <v>24</v>
      </c>
      <c r="E24" s="48">
        <v>17</v>
      </c>
      <c r="F24" s="49">
        <v>1063</v>
      </c>
      <c r="G24" s="50">
        <v>1116.1500000000001</v>
      </c>
      <c r="H24" s="51">
        <v>1137.4100000000001</v>
      </c>
      <c r="I24" s="52">
        <f t="shared" si="5"/>
        <v>3316.5600000000004</v>
      </c>
      <c r="J24" s="53">
        <f t="shared" si="6"/>
        <v>3</v>
      </c>
      <c r="K24" s="52">
        <f t="shared" si="7"/>
        <v>1105.5200000000002</v>
      </c>
      <c r="L24" s="52">
        <f t="shared" si="8"/>
        <v>38.327010058182253</v>
      </c>
      <c r="M24" s="54">
        <f t="shared" si="9"/>
        <v>3.4668762264076856E-2</v>
      </c>
      <c r="N24" s="55" t="s">
        <v>13</v>
      </c>
      <c r="O24" s="52">
        <f t="shared" si="10"/>
        <v>1063</v>
      </c>
      <c r="P24" s="52">
        <f t="shared" si="11"/>
        <v>18071</v>
      </c>
      <c r="Q24" s="56" t="s">
        <v>29</v>
      </c>
      <c r="R24" s="57"/>
      <c r="S24" s="57"/>
      <c r="T24" s="57"/>
      <c r="U24" s="57"/>
      <c r="V24" s="57"/>
      <c r="W24" s="57"/>
    </row>
    <row r="25" spans="1:23" s="58" customFormat="1" ht="65.25" customHeight="1" thickBot="1" x14ac:dyDescent="0.35">
      <c r="A25" s="44" t="s">
        <v>41</v>
      </c>
      <c r="B25" s="45" t="s">
        <v>82</v>
      </c>
      <c r="C25" s="60" t="s">
        <v>81</v>
      </c>
      <c r="D25" s="47" t="s">
        <v>24</v>
      </c>
      <c r="E25" s="48">
        <v>3</v>
      </c>
      <c r="F25" s="49">
        <v>366</v>
      </c>
      <c r="G25" s="50">
        <v>384.3</v>
      </c>
      <c r="H25" s="51">
        <v>391.62</v>
      </c>
      <c r="I25" s="52">
        <f t="shared" si="5"/>
        <v>1141.92</v>
      </c>
      <c r="J25" s="53">
        <f t="shared" si="6"/>
        <v>3</v>
      </c>
      <c r="K25" s="52">
        <f t="shared" si="7"/>
        <v>380.64000000000004</v>
      </c>
      <c r="L25" s="52">
        <f t="shared" si="8"/>
        <v>13.196317668198205</v>
      </c>
      <c r="M25" s="54">
        <f t="shared" si="9"/>
        <v>3.4668762264076829E-2</v>
      </c>
      <c r="N25" s="55" t="s">
        <v>13</v>
      </c>
      <c r="O25" s="52">
        <f t="shared" si="10"/>
        <v>366</v>
      </c>
      <c r="P25" s="52">
        <f t="shared" si="11"/>
        <v>1098</v>
      </c>
      <c r="Q25" s="59" t="s">
        <v>63</v>
      </c>
      <c r="R25" s="57"/>
      <c r="S25" s="57"/>
      <c r="T25" s="57"/>
      <c r="U25" s="57"/>
      <c r="V25" s="57"/>
      <c r="W25" s="57"/>
    </row>
    <row r="26" spans="1:23" s="58" customFormat="1" ht="21" customHeight="1" x14ac:dyDescent="0.3">
      <c r="A26" s="61" t="s">
        <v>17</v>
      </c>
      <c r="B26" s="61"/>
      <c r="C26" s="61"/>
      <c r="D26" s="62"/>
      <c r="E26" s="62"/>
      <c r="F26" s="61"/>
      <c r="G26" s="61"/>
      <c r="H26" s="61"/>
      <c r="I26" s="61"/>
      <c r="J26" s="61"/>
      <c r="K26" s="61"/>
      <c r="L26" s="61"/>
      <c r="M26" s="61"/>
      <c r="N26" s="61"/>
      <c r="O26" s="61"/>
      <c r="P26" s="63">
        <f>SUM(P7:P25)</f>
        <v>76008.5</v>
      </c>
      <c r="Q26" s="57"/>
      <c r="R26" s="57"/>
      <c r="S26" s="57"/>
      <c r="T26" s="57"/>
      <c r="U26" s="57"/>
      <c r="V26" s="57"/>
      <c r="W26" s="57"/>
    </row>
    <row r="27" spans="1:23" ht="23.25" customHeight="1" x14ac:dyDescent="0.3">
      <c r="A27" s="40" t="s">
        <v>84</v>
      </c>
      <c r="B27" s="40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</row>
    <row r="28" spans="1:23" ht="15.75" customHeight="1" x14ac:dyDescent="0.3">
      <c r="A28" s="39"/>
      <c r="B28" s="39"/>
      <c r="C28" s="39"/>
      <c r="D28" s="39"/>
      <c r="E28" s="39"/>
      <c r="F28" s="39"/>
      <c r="G28" s="39"/>
      <c r="H28" s="39"/>
      <c r="I28" s="9"/>
      <c r="J28" s="9"/>
      <c r="K28" s="9"/>
      <c r="L28" s="9"/>
      <c r="M28" s="9"/>
      <c r="N28" s="9"/>
      <c r="O28" s="9"/>
      <c r="P28" s="9"/>
    </row>
    <row r="29" spans="1:23" ht="15.6" x14ac:dyDescent="0.3">
      <c r="A29" s="5"/>
      <c r="B29" s="5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</row>
    <row r="30" spans="1:23" ht="15.6" x14ac:dyDescent="0.3">
      <c r="A30" s="5"/>
      <c r="B30" s="5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</row>
    <row r="31" spans="1:23" ht="15.6" x14ac:dyDescent="0.3">
      <c r="A31" s="5"/>
      <c r="B31" s="5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</row>
    <row r="32" spans="1:23" ht="15.6" x14ac:dyDescent="0.3">
      <c r="A32" s="5"/>
      <c r="B32" s="5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</row>
    <row r="33" spans="1:23" ht="15.6" x14ac:dyDescent="0.3">
      <c r="A33" s="5"/>
      <c r="B33" s="5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1"/>
      <c r="R33" s="1"/>
      <c r="S33" s="1"/>
      <c r="T33" s="1"/>
      <c r="U33" s="1"/>
      <c r="V33" s="1"/>
      <c r="W33" s="1"/>
    </row>
    <row r="34" spans="1:23" ht="15.6" x14ac:dyDescent="0.3">
      <c r="A34" s="5"/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1"/>
      <c r="R34" s="1"/>
      <c r="S34" s="1"/>
      <c r="T34" s="1"/>
      <c r="U34" s="1"/>
      <c r="V34" s="1"/>
      <c r="W34" s="1"/>
    </row>
    <row r="35" spans="1:23" ht="15.6" x14ac:dyDescent="0.3">
      <c r="A35" s="5"/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1"/>
      <c r="R35" s="1"/>
      <c r="S35" s="1"/>
      <c r="T35" s="1"/>
      <c r="U35" s="1"/>
      <c r="V35" s="1"/>
      <c r="W35" s="1"/>
    </row>
    <row r="36" spans="1:23" ht="15.6" x14ac:dyDescent="0.3">
      <c r="A36" s="5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1"/>
      <c r="R36" s="1"/>
      <c r="S36" s="1"/>
      <c r="T36" s="1"/>
      <c r="U36" s="1"/>
      <c r="V36" s="1"/>
      <c r="W36" s="1"/>
    </row>
    <row r="37" spans="1:23" ht="15.6" x14ac:dyDescent="0.3">
      <c r="A37" s="5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1"/>
      <c r="R37" s="1"/>
      <c r="S37" s="1"/>
      <c r="T37" s="1"/>
      <c r="U37" s="1"/>
      <c r="V37" s="1"/>
      <c r="W37" s="1"/>
    </row>
    <row r="38" spans="1:23" ht="15.6" x14ac:dyDescent="0.3">
      <c r="A38" s="5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1"/>
      <c r="R38" s="1"/>
      <c r="S38" s="1"/>
      <c r="T38" s="1"/>
      <c r="U38" s="1"/>
      <c r="V38" s="1"/>
      <c r="W38" s="1"/>
    </row>
    <row r="39" spans="1:23" ht="15.6" x14ac:dyDescent="0.3">
      <c r="A39" s="5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1"/>
      <c r="R39" s="1"/>
      <c r="S39" s="1"/>
      <c r="T39" s="1"/>
      <c r="U39" s="1"/>
      <c r="V39" s="1"/>
      <c r="W39" s="1"/>
    </row>
    <row r="40" spans="1:23" ht="15.6" x14ac:dyDescent="0.3">
      <c r="A40" s="5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1"/>
      <c r="R40" s="1"/>
      <c r="S40" s="1"/>
      <c r="T40" s="1"/>
      <c r="U40" s="1"/>
      <c r="V40" s="1"/>
      <c r="W40" s="1"/>
    </row>
    <row r="41" spans="1:23" ht="15.6" x14ac:dyDescent="0.3">
      <c r="A41" s="5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1"/>
      <c r="R41" s="1"/>
      <c r="S41" s="1"/>
      <c r="T41" s="1"/>
      <c r="U41" s="1"/>
      <c r="V41" s="1"/>
      <c r="W41" s="1"/>
    </row>
    <row r="42" spans="1:23" ht="15.6" x14ac:dyDescent="0.3">
      <c r="A42" s="5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1"/>
      <c r="R42" s="1"/>
      <c r="S42" s="1"/>
      <c r="T42" s="1"/>
      <c r="U42" s="1"/>
      <c r="V42" s="1"/>
      <c r="W42" s="1"/>
    </row>
    <row r="43" spans="1:23" ht="15.6" x14ac:dyDescent="0.3">
      <c r="A43" s="5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1"/>
      <c r="R43" s="1"/>
      <c r="S43" s="1"/>
      <c r="T43" s="1"/>
      <c r="U43" s="1"/>
      <c r="V43" s="1"/>
      <c r="W43" s="1"/>
    </row>
    <row r="44" spans="1:23" ht="15.6" x14ac:dyDescent="0.3">
      <c r="A44" s="5"/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1"/>
      <c r="R44" s="1"/>
      <c r="S44" s="1"/>
      <c r="T44" s="1"/>
      <c r="U44" s="1"/>
      <c r="V44" s="1"/>
      <c r="W44" s="1"/>
    </row>
    <row r="45" spans="1:23" ht="15.6" x14ac:dyDescent="0.3">
      <c r="A45" s="5"/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1"/>
      <c r="R45" s="1"/>
      <c r="S45" s="1"/>
      <c r="T45" s="1"/>
      <c r="U45" s="1"/>
      <c r="V45" s="1"/>
      <c r="W45" s="1"/>
    </row>
    <row r="46" spans="1:23" ht="15.6" x14ac:dyDescent="0.3">
      <c r="A46" s="5"/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1"/>
      <c r="R46" s="1"/>
      <c r="S46" s="1"/>
      <c r="T46" s="1"/>
      <c r="U46" s="1"/>
      <c r="V46" s="1"/>
      <c r="W46" s="1"/>
    </row>
    <row r="47" spans="1:23" ht="15.6" x14ac:dyDescent="0.3">
      <c r="A47" s="5"/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1"/>
      <c r="R47" s="1"/>
      <c r="S47" s="1"/>
      <c r="T47" s="1"/>
      <c r="U47" s="1"/>
      <c r="V47" s="1"/>
      <c r="W47" s="1"/>
    </row>
    <row r="48" spans="1:23" ht="15.6" x14ac:dyDescent="0.3">
      <c r="A48" s="5"/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1"/>
      <c r="R48" s="1"/>
      <c r="S48" s="1"/>
      <c r="T48" s="1"/>
      <c r="U48" s="1"/>
      <c r="V48" s="1"/>
      <c r="W48" s="1"/>
    </row>
    <row r="49" spans="1:23" ht="15.6" x14ac:dyDescent="0.3">
      <c r="A49" s="5"/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1"/>
      <c r="R49" s="1"/>
      <c r="S49" s="1"/>
      <c r="T49" s="1"/>
      <c r="U49" s="1"/>
      <c r="V49" s="1"/>
      <c r="W49" s="1"/>
    </row>
    <row r="50" spans="1:23" ht="15.6" x14ac:dyDescent="0.3">
      <c r="A50" s="5"/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1"/>
      <c r="R50" s="1"/>
      <c r="S50" s="1"/>
      <c r="T50" s="1"/>
      <c r="U50" s="1"/>
      <c r="V50" s="1"/>
      <c r="W50" s="1"/>
    </row>
    <row r="51" spans="1:23" ht="15.6" x14ac:dyDescent="0.3">
      <c r="A51" s="5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1"/>
      <c r="R51" s="1"/>
      <c r="S51" s="1"/>
      <c r="T51" s="1"/>
      <c r="U51" s="1"/>
      <c r="V51" s="1"/>
      <c r="W51" s="1"/>
    </row>
    <row r="52" spans="1:23" ht="15.6" x14ac:dyDescent="0.3">
      <c r="A52" s="5"/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1"/>
      <c r="R52" s="1"/>
      <c r="S52" s="1"/>
      <c r="T52" s="1"/>
      <c r="U52" s="1"/>
      <c r="V52" s="1"/>
      <c r="W52" s="1"/>
    </row>
    <row r="53" spans="1:23" ht="15.6" x14ac:dyDescent="0.3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1"/>
      <c r="R53" s="1"/>
      <c r="S53" s="1"/>
      <c r="T53" s="1"/>
      <c r="U53" s="1"/>
      <c r="V53" s="1"/>
      <c r="W53" s="1"/>
    </row>
    <row r="54" spans="1:23" ht="15.6" x14ac:dyDescent="0.3">
      <c r="A54" s="5"/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1"/>
      <c r="R54" s="1"/>
      <c r="S54" s="1"/>
      <c r="T54" s="1"/>
      <c r="U54" s="1"/>
      <c r="V54" s="1"/>
      <c r="W54" s="1"/>
    </row>
    <row r="55" spans="1:23" ht="15.6" x14ac:dyDescent="0.3">
      <c r="A55" s="5"/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1"/>
      <c r="R55" s="1"/>
      <c r="S55" s="1"/>
      <c r="T55" s="1"/>
      <c r="U55" s="1"/>
      <c r="V55" s="1"/>
      <c r="W55" s="1"/>
    </row>
    <row r="56" spans="1:23" ht="15.6" x14ac:dyDescent="0.3">
      <c r="A56" s="5"/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1"/>
      <c r="R56" s="1"/>
      <c r="S56" s="1"/>
      <c r="T56" s="1"/>
      <c r="U56" s="1"/>
      <c r="V56" s="1"/>
      <c r="W56" s="1"/>
    </row>
    <row r="57" spans="1:23" ht="15.6" x14ac:dyDescent="0.3">
      <c r="A57" s="5"/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1"/>
      <c r="R57" s="1"/>
      <c r="S57" s="1"/>
      <c r="T57" s="1"/>
      <c r="U57" s="1"/>
      <c r="V57" s="1"/>
      <c r="W57" s="1"/>
    </row>
    <row r="58" spans="1:23" ht="15.6" x14ac:dyDescent="0.3">
      <c r="A58" s="5"/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1"/>
      <c r="R58" s="1"/>
      <c r="S58" s="1"/>
      <c r="T58" s="1"/>
      <c r="U58" s="1"/>
      <c r="V58" s="1"/>
      <c r="W58" s="1"/>
    </row>
    <row r="59" spans="1:23" ht="15.6" x14ac:dyDescent="0.3">
      <c r="A59" s="5"/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1"/>
      <c r="R59" s="1"/>
      <c r="S59" s="1"/>
      <c r="T59" s="1"/>
      <c r="U59" s="1"/>
      <c r="V59" s="1"/>
      <c r="W59" s="1"/>
    </row>
    <row r="60" spans="1:23" ht="15.6" x14ac:dyDescent="0.3">
      <c r="A60" s="5"/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1"/>
      <c r="R60" s="1"/>
      <c r="S60" s="1"/>
      <c r="T60" s="1"/>
      <c r="U60" s="1"/>
      <c r="V60" s="1"/>
      <c r="W60" s="1"/>
    </row>
    <row r="61" spans="1:23" ht="15.6" x14ac:dyDescent="0.3">
      <c r="A61" s="5"/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1"/>
      <c r="R61" s="1"/>
      <c r="S61" s="1"/>
      <c r="T61" s="1"/>
      <c r="U61" s="1"/>
      <c r="V61" s="1"/>
      <c r="W61" s="1"/>
    </row>
    <row r="62" spans="1:23" ht="15.6" x14ac:dyDescent="0.3">
      <c r="A62" s="5"/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1"/>
      <c r="R62" s="1"/>
      <c r="S62" s="1"/>
      <c r="T62" s="1"/>
      <c r="U62" s="1"/>
      <c r="V62" s="1"/>
      <c r="W62" s="1"/>
    </row>
    <row r="63" spans="1:23" ht="15.6" x14ac:dyDescent="0.3">
      <c r="A63" s="5"/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1"/>
      <c r="R63" s="1"/>
      <c r="S63" s="1"/>
      <c r="T63" s="1"/>
      <c r="U63" s="1"/>
      <c r="V63" s="1"/>
      <c r="W63" s="1"/>
    </row>
    <row r="64" spans="1:23" ht="15.6" x14ac:dyDescent="0.3">
      <c r="A64" s="5"/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1"/>
      <c r="R64" s="1"/>
      <c r="S64" s="1"/>
      <c r="T64" s="1"/>
      <c r="U64" s="1"/>
      <c r="V64" s="1"/>
      <c r="W64" s="1"/>
    </row>
    <row r="65" spans="1:23" ht="15.6" x14ac:dyDescent="0.3">
      <c r="A65" s="5"/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1"/>
      <c r="R65" s="1"/>
      <c r="S65" s="1"/>
      <c r="T65" s="1"/>
      <c r="U65" s="1"/>
      <c r="V65" s="1"/>
      <c r="W65" s="1"/>
    </row>
    <row r="66" spans="1:23" ht="15.6" x14ac:dyDescent="0.3">
      <c r="A66" s="5"/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1"/>
      <c r="R66" s="1"/>
      <c r="S66" s="1"/>
      <c r="T66" s="1"/>
      <c r="U66" s="1"/>
      <c r="V66" s="1"/>
      <c r="W66" s="1"/>
    </row>
    <row r="67" spans="1:23" ht="15.6" x14ac:dyDescent="0.3">
      <c r="A67" s="5"/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1"/>
      <c r="R67" s="1"/>
      <c r="S67" s="1"/>
      <c r="T67" s="1"/>
      <c r="U67" s="1"/>
      <c r="V67" s="1"/>
      <c r="W67" s="1"/>
    </row>
    <row r="68" spans="1:23" ht="15.6" x14ac:dyDescent="0.3">
      <c r="A68" s="5"/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1"/>
      <c r="R68" s="1"/>
      <c r="S68" s="1"/>
      <c r="T68" s="1"/>
      <c r="U68" s="1"/>
      <c r="V68" s="1"/>
      <c r="W68" s="1"/>
    </row>
    <row r="69" spans="1:23" ht="15.6" x14ac:dyDescent="0.3">
      <c r="A69" s="5"/>
      <c r="B69" s="5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1"/>
      <c r="R69" s="1"/>
      <c r="S69" s="1"/>
      <c r="T69" s="1"/>
      <c r="U69" s="1"/>
      <c r="V69" s="1"/>
      <c r="W69" s="1"/>
    </row>
    <row r="70" spans="1:23" ht="15.6" x14ac:dyDescent="0.3">
      <c r="A70" s="5"/>
      <c r="B70" s="5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1"/>
      <c r="R70" s="1"/>
      <c r="S70" s="1"/>
      <c r="T70" s="1"/>
      <c r="U70" s="1"/>
      <c r="V70" s="1"/>
      <c r="W70" s="1"/>
    </row>
    <row r="71" spans="1:23" ht="15.6" x14ac:dyDescent="0.3">
      <c r="A71" s="5"/>
      <c r="B71" s="5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1"/>
      <c r="R71" s="1"/>
      <c r="S71" s="1"/>
      <c r="T71" s="1"/>
      <c r="U71" s="1"/>
      <c r="V71" s="1"/>
      <c r="W71" s="1"/>
    </row>
    <row r="72" spans="1:23" ht="15.6" x14ac:dyDescent="0.3">
      <c r="A72" s="5"/>
      <c r="B72" s="5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1"/>
      <c r="R72" s="1"/>
      <c r="S72" s="1"/>
      <c r="T72" s="1"/>
      <c r="U72" s="1"/>
      <c r="V72" s="1"/>
      <c r="W72" s="1"/>
    </row>
    <row r="73" spans="1:23" ht="15.6" x14ac:dyDescent="0.3">
      <c r="A73" s="5"/>
      <c r="B73" s="5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1"/>
      <c r="R73" s="1"/>
      <c r="S73" s="1"/>
      <c r="T73" s="1"/>
      <c r="U73" s="1"/>
      <c r="V73" s="1"/>
      <c r="W73" s="1"/>
    </row>
    <row r="74" spans="1:23" ht="15.6" x14ac:dyDescent="0.3">
      <c r="A74" s="5"/>
      <c r="B74" s="5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1"/>
      <c r="R74" s="1"/>
      <c r="S74" s="1"/>
      <c r="T74" s="1"/>
      <c r="U74" s="1"/>
      <c r="V74" s="1"/>
      <c r="W74" s="1"/>
    </row>
    <row r="75" spans="1:23" ht="15.6" x14ac:dyDescent="0.3">
      <c r="A75" s="5"/>
      <c r="B75" s="5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1"/>
      <c r="R75" s="1"/>
      <c r="S75" s="1"/>
      <c r="T75" s="1"/>
      <c r="U75" s="1"/>
      <c r="V75" s="1"/>
      <c r="W75" s="1"/>
    </row>
    <row r="76" spans="1:23" ht="15.6" x14ac:dyDescent="0.3">
      <c r="A76" s="5"/>
      <c r="B76" s="5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1"/>
      <c r="R76" s="1"/>
      <c r="S76" s="1"/>
      <c r="T76" s="1"/>
      <c r="U76" s="1"/>
      <c r="V76" s="1"/>
      <c r="W76" s="1"/>
    </row>
    <row r="77" spans="1:23" ht="15.6" x14ac:dyDescent="0.3">
      <c r="A77" s="5"/>
      <c r="B77" s="5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1"/>
      <c r="R77" s="1"/>
      <c r="S77" s="1"/>
      <c r="T77" s="1"/>
      <c r="U77" s="1"/>
      <c r="V77" s="1"/>
      <c r="W77" s="1"/>
    </row>
    <row r="78" spans="1:23" ht="15.6" x14ac:dyDescent="0.3">
      <c r="A78" s="5"/>
      <c r="B78" s="5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1"/>
      <c r="R78" s="1"/>
      <c r="S78" s="1"/>
      <c r="T78" s="1"/>
      <c r="U78" s="1"/>
      <c r="V78" s="1"/>
      <c r="W78" s="1"/>
    </row>
    <row r="79" spans="1:23" ht="15.6" x14ac:dyDescent="0.3">
      <c r="A79" s="5"/>
      <c r="B79" s="5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1"/>
      <c r="R79" s="1"/>
      <c r="S79" s="1"/>
      <c r="T79" s="1"/>
      <c r="U79" s="1"/>
      <c r="V79" s="1"/>
      <c r="W79" s="1"/>
    </row>
    <row r="80" spans="1:23" ht="15.6" x14ac:dyDescent="0.3">
      <c r="A80" s="5"/>
      <c r="B80" s="5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1"/>
      <c r="R80" s="1"/>
      <c r="S80" s="1"/>
      <c r="T80" s="1"/>
      <c r="U80" s="1"/>
      <c r="V80" s="1"/>
      <c r="W80" s="1"/>
    </row>
    <row r="81" spans="1:23" ht="15.6" x14ac:dyDescent="0.3">
      <c r="A81" s="5"/>
      <c r="B81" s="5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1"/>
      <c r="R81" s="1"/>
      <c r="S81" s="1"/>
      <c r="T81" s="1"/>
      <c r="U81" s="1"/>
      <c r="V81" s="1"/>
      <c r="W81" s="1"/>
    </row>
    <row r="82" spans="1:23" ht="15.6" x14ac:dyDescent="0.3">
      <c r="A82" s="5"/>
      <c r="B82" s="5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1"/>
      <c r="R82" s="1"/>
      <c r="S82" s="1"/>
      <c r="T82" s="1"/>
      <c r="U82" s="1"/>
      <c r="V82" s="1"/>
      <c r="W82" s="1"/>
    </row>
    <row r="83" spans="1:23" ht="15.6" x14ac:dyDescent="0.3">
      <c r="A83" s="5"/>
      <c r="B83" s="5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1"/>
      <c r="R83" s="1"/>
      <c r="S83" s="1"/>
      <c r="T83" s="1"/>
      <c r="U83" s="1"/>
      <c r="V83" s="1"/>
      <c r="W83" s="1"/>
    </row>
    <row r="84" spans="1:23" ht="15.6" x14ac:dyDescent="0.3">
      <c r="A84" s="5"/>
      <c r="B84" s="5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1"/>
      <c r="R84" s="1"/>
      <c r="S84" s="1"/>
      <c r="T84" s="1"/>
      <c r="U84" s="1"/>
      <c r="V84" s="1"/>
      <c r="W84" s="1"/>
    </row>
    <row r="85" spans="1:23" ht="15.6" x14ac:dyDescent="0.3">
      <c r="A85" s="5"/>
      <c r="B85" s="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1"/>
      <c r="R85" s="1"/>
      <c r="S85" s="1"/>
      <c r="T85" s="1"/>
      <c r="U85" s="1"/>
      <c r="V85" s="1"/>
      <c r="W85" s="1"/>
    </row>
    <row r="86" spans="1:23" ht="15.6" x14ac:dyDescent="0.3">
      <c r="A86" s="5"/>
      <c r="B86" s="5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1"/>
      <c r="R86" s="1"/>
      <c r="S86" s="1"/>
      <c r="T86" s="1"/>
      <c r="U86" s="1"/>
      <c r="V86" s="1"/>
      <c r="W86" s="1"/>
    </row>
    <row r="87" spans="1:23" ht="15.6" x14ac:dyDescent="0.3">
      <c r="A87" s="5"/>
      <c r="B87" s="5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1"/>
      <c r="R87" s="1"/>
      <c r="S87" s="1"/>
      <c r="T87" s="1"/>
      <c r="U87" s="1"/>
      <c r="V87" s="1"/>
      <c r="W87" s="1"/>
    </row>
    <row r="88" spans="1:23" ht="15.6" x14ac:dyDescent="0.3">
      <c r="A88" s="5"/>
      <c r="B88" s="5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1"/>
      <c r="R88" s="1"/>
      <c r="S88" s="1"/>
      <c r="T88" s="1"/>
      <c r="U88" s="1"/>
      <c r="V88" s="1"/>
      <c r="W88" s="1"/>
    </row>
    <row r="89" spans="1:23" ht="15.6" x14ac:dyDescent="0.3">
      <c r="A89" s="5"/>
      <c r="B89" s="5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1"/>
      <c r="R89" s="1"/>
      <c r="S89" s="1"/>
      <c r="T89" s="1"/>
      <c r="U89" s="1"/>
      <c r="V89" s="1"/>
      <c r="W89" s="1"/>
    </row>
    <row r="90" spans="1:23" ht="15.6" x14ac:dyDescent="0.3">
      <c r="A90" s="5"/>
      <c r="B90" s="5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1"/>
      <c r="R90" s="1"/>
      <c r="S90" s="1"/>
      <c r="T90" s="1"/>
      <c r="U90" s="1"/>
      <c r="V90" s="1"/>
      <c r="W90" s="1"/>
    </row>
    <row r="91" spans="1:23" ht="15.6" x14ac:dyDescent="0.3">
      <c r="A91" s="5"/>
      <c r="B91" s="5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1"/>
      <c r="R91" s="1"/>
      <c r="S91" s="1"/>
      <c r="T91" s="1"/>
      <c r="U91" s="1"/>
      <c r="V91" s="1"/>
      <c r="W91" s="1"/>
    </row>
    <row r="92" spans="1:23" ht="15.6" x14ac:dyDescent="0.3">
      <c r="A92" s="5"/>
      <c r="B92" s="5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1"/>
      <c r="R92" s="1"/>
      <c r="S92" s="1"/>
      <c r="T92" s="1"/>
      <c r="U92" s="1"/>
      <c r="V92" s="1"/>
      <c r="W92" s="1"/>
    </row>
    <row r="93" spans="1:23" ht="15.6" x14ac:dyDescent="0.3">
      <c r="A93" s="5"/>
      <c r="B93" s="5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1"/>
      <c r="R93" s="1"/>
      <c r="S93" s="1"/>
      <c r="T93" s="1"/>
      <c r="U93" s="1"/>
      <c r="V93" s="1"/>
      <c r="W93" s="1"/>
    </row>
    <row r="94" spans="1:23" ht="15.6" x14ac:dyDescent="0.3">
      <c r="A94" s="5"/>
      <c r="B94" s="5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1"/>
      <c r="R94" s="1"/>
      <c r="S94" s="1"/>
      <c r="T94" s="1"/>
      <c r="U94" s="1"/>
      <c r="V94" s="1"/>
      <c r="W94" s="1"/>
    </row>
    <row r="95" spans="1:23" ht="15.6" x14ac:dyDescent="0.3">
      <c r="A95" s="5"/>
      <c r="B95" s="5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1"/>
      <c r="R95" s="1"/>
      <c r="S95" s="1"/>
      <c r="T95" s="1"/>
      <c r="U95" s="1"/>
      <c r="V95" s="1"/>
      <c r="W95" s="1"/>
    </row>
    <row r="96" spans="1:23" ht="15.6" x14ac:dyDescent="0.3">
      <c r="A96" s="5"/>
      <c r="B96" s="5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1"/>
      <c r="R96" s="1"/>
      <c r="S96" s="1"/>
      <c r="T96" s="1"/>
      <c r="U96" s="1"/>
      <c r="V96" s="1"/>
      <c r="W96" s="1"/>
    </row>
    <row r="97" spans="1:23" ht="15.6" x14ac:dyDescent="0.3">
      <c r="A97" s="5"/>
      <c r="B97" s="5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1"/>
      <c r="R97" s="1"/>
      <c r="S97" s="1"/>
      <c r="T97" s="1"/>
      <c r="U97" s="1"/>
      <c r="V97" s="1"/>
      <c r="W97" s="1"/>
    </row>
    <row r="98" spans="1:23" ht="15.6" x14ac:dyDescent="0.3">
      <c r="A98" s="5"/>
      <c r="B98" s="5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1"/>
      <c r="R98" s="1"/>
      <c r="S98" s="1"/>
      <c r="T98" s="1"/>
      <c r="U98" s="1"/>
      <c r="V98" s="1"/>
      <c r="W98" s="1"/>
    </row>
    <row r="99" spans="1:23" ht="15.6" x14ac:dyDescent="0.3">
      <c r="A99" s="5"/>
      <c r="B99" s="5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1"/>
      <c r="R99" s="1"/>
      <c r="S99" s="1"/>
      <c r="T99" s="1"/>
      <c r="U99" s="1"/>
      <c r="V99" s="1"/>
      <c r="W99" s="1"/>
    </row>
    <row r="100" spans="1:23" ht="15.6" x14ac:dyDescent="0.3">
      <c r="A100" s="5"/>
      <c r="B100" s="5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1"/>
      <c r="R100" s="1"/>
      <c r="S100" s="1"/>
      <c r="T100" s="1"/>
      <c r="U100" s="1"/>
      <c r="V100" s="1"/>
      <c r="W100" s="1"/>
    </row>
    <row r="101" spans="1:23" ht="15.6" x14ac:dyDescent="0.3">
      <c r="A101" s="5"/>
      <c r="B101" s="5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1"/>
      <c r="R101" s="1"/>
      <c r="S101" s="1"/>
      <c r="T101" s="1"/>
      <c r="U101" s="1"/>
      <c r="V101" s="1"/>
      <c r="W101" s="1"/>
    </row>
    <row r="102" spans="1:23" ht="15.6" x14ac:dyDescent="0.3">
      <c r="A102" s="5"/>
      <c r="B102" s="5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1"/>
      <c r="R102" s="1"/>
      <c r="S102" s="1"/>
      <c r="T102" s="1"/>
      <c r="U102" s="1"/>
      <c r="V102" s="1"/>
      <c r="W102" s="1"/>
    </row>
    <row r="103" spans="1:23" ht="15.6" x14ac:dyDescent="0.3">
      <c r="A103" s="5"/>
      <c r="B103" s="5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1"/>
      <c r="R103" s="1"/>
      <c r="S103" s="1"/>
      <c r="T103" s="1"/>
      <c r="U103" s="1"/>
      <c r="V103" s="1"/>
      <c r="W103" s="1"/>
    </row>
    <row r="104" spans="1:23" ht="15.6" x14ac:dyDescent="0.3">
      <c r="A104" s="5"/>
      <c r="B104" s="5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1"/>
      <c r="R104" s="1"/>
      <c r="S104" s="1"/>
      <c r="T104" s="1"/>
      <c r="U104" s="1"/>
      <c r="V104" s="1"/>
      <c r="W104" s="1"/>
    </row>
    <row r="105" spans="1:23" ht="15.6" x14ac:dyDescent="0.3">
      <c r="A105" s="5"/>
      <c r="B105" s="5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1"/>
      <c r="R105" s="1"/>
      <c r="S105" s="1"/>
      <c r="T105" s="1"/>
      <c r="U105" s="1"/>
      <c r="V105" s="1"/>
      <c r="W105" s="1"/>
    </row>
    <row r="106" spans="1:23" ht="15.6" x14ac:dyDescent="0.3">
      <c r="A106" s="5"/>
      <c r="B106" s="5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1"/>
      <c r="R106" s="1"/>
      <c r="S106" s="1"/>
      <c r="T106" s="1"/>
      <c r="U106" s="1"/>
      <c r="V106" s="1"/>
      <c r="W106" s="1"/>
    </row>
    <row r="107" spans="1:23" ht="15.6" x14ac:dyDescent="0.3">
      <c r="A107" s="5"/>
      <c r="B107" s="5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1"/>
      <c r="R107" s="1"/>
      <c r="S107" s="1"/>
      <c r="T107" s="1"/>
      <c r="U107" s="1"/>
      <c r="V107" s="1"/>
      <c r="W107" s="1"/>
    </row>
    <row r="108" spans="1:23" ht="15.6" x14ac:dyDescent="0.3">
      <c r="A108" s="5"/>
      <c r="B108" s="5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1"/>
      <c r="R108" s="1"/>
      <c r="S108" s="1"/>
      <c r="T108" s="1"/>
      <c r="U108" s="1"/>
      <c r="V108" s="1"/>
      <c r="W108" s="1"/>
    </row>
    <row r="109" spans="1:23" ht="15.6" x14ac:dyDescent="0.3">
      <c r="A109" s="5"/>
      <c r="B109" s="5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1"/>
      <c r="R109" s="1"/>
      <c r="S109" s="1"/>
      <c r="T109" s="1"/>
      <c r="U109" s="1"/>
      <c r="V109" s="1"/>
      <c r="W109" s="1"/>
    </row>
    <row r="110" spans="1:23" ht="15.6" x14ac:dyDescent="0.3">
      <c r="A110" s="5"/>
      <c r="B110" s="5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1"/>
      <c r="R110" s="1"/>
      <c r="S110" s="1"/>
      <c r="T110" s="1"/>
      <c r="U110" s="1"/>
      <c r="V110" s="1"/>
      <c r="W110" s="1"/>
    </row>
    <row r="111" spans="1:23" ht="15.6" x14ac:dyDescent="0.3">
      <c r="A111" s="5"/>
      <c r="B111" s="5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1"/>
      <c r="R111" s="1"/>
      <c r="S111" s="1"/>
      <c r="T111" s="1"/>
      <c r="U111" s="1"/>
      <c r="V111" s="1"/>
      <c r="W111" s="1"/>
    </row>
    <row r="112" spans="1:23" ht="15.6" x14ac:dyDescent="0.3">
      <c r="A112" s="5"/>
      <c r="B112" s="5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1"/>
      <c r="R112" s="1"/>
      <c r="S112" s="1"/>
      <c r="T112" s="1"/>
      <c r="U112" s="1"/>
      <c r="V112" s="1"/>
      <c r="W112" s="1"/>
    </row>
    <row r="113" spans="1:23" ht="15.6" x14ac:dyDescent="0.3">
      <c r="A113" s="5"/>
      <c r="B113" s="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1"/>
      <c r="R113" s="1"/>
      <c r="S113" s="1"/>
      <c r="T113" s="1"/>
      <c r="U113" s="1"/>
      <c r="V113" s="1"/>
      <c r="W113" s="1"/>
    </row>
    <row r="114" spans="1:23" x14ac:dyDescent="0.3">
      <c r="A114" s="7"/>
      <c r="B114" s="7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</row>
    <row r="115" spans="1:23" x14ac:dyDescent="0.3">
      <c r="A115" s="7"/>
      <c r="B115" s="7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</row>
    <row r="116" spans="1:23" x14ac:dyDescent="0.3">
      <c r="A116" s="7"/>
      <c r="B116" s="7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</row>
    <row r="117" spans="1:23" x14ac:dyDescent="0.3">
      <c r="A117" s="7"/>
      <c r="B117" s="7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</row>
    <row r="118" spans="1:23" x14ac:dyDescent="0.3">
      <c r="A118" s="7"/>
      <c r="B118" s="7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</row>
    <row r="119" spans="1:23" x14ac:dyDescent="0.3">
      <c r="A119" s="7"/>
      <c r="B119" s="7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</row>
    <row r="120" spans="1:23" x14ac:dyDescent="0.3">
      <c r="A120" s="7"/>
      <c r="B120" s="7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</row>
    <row r="121" spans="1:23" x14ac:dyDescent="0.3">
      <c r="A121" s="7"/>
      <c r="B121" s="7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</row>
    <row r="122" spans="1:23" x14ac:dyDescent="0.3">
      <c r="A122" s="7"/>
      <c r="B122" s="7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</row>
    <row r="123" spans="1:23" x14ac:dyDescent="0.3">
      <c r="A123" s="7"/>
      <c r="B123" s="7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</row>
    <row r="124" spans="1:23" x14ac:dyDescent="0.3">
      <c r="A124" s="7"/>
      <c r="B124" s="7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</row>
    <row r="125" spans="1:23" x14ac:dyDescent="0.3">
      <c r="A125" s="7"/>
      <c r="B125" s="7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</row>
    <row r="126" spans="1:23" x14ac:dyDescent="0.3">
      <c r="A126" s="7"/>
      <c r="B126" s="7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</row>
    <row r="127" spans="1:23" x14ac:dyDescent="0.3">
      <c r="A127" s="7"/>
      <c r="B127" s="7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</row>
    <row r="128" spans="1:23" x14ac:dyDescent="0.3">
      <c r="A128" s="7"/>
      <c r="B128" s="7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</row>
    <row r="129" spans="1:16" x14ac:dyDescent="0.3">
      <c r="A129" s="7"/>
      <c r="B129" s="7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</row>
    <row r="130" spans="1:16" x14ac:dyDescent="0.3">
      <c r="A130" s="7"/>
      <c r="B130" s="7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</row>
    <row r="131" spans="1:16" x14ac:dyDescent="0.3">
      <c r="A131" s="7"/>
      <c r="B131" s="7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</row>
    <row r="1048526" spans="4:4" s="1" customFormat="1" x14ac:dyDescent="0.3">
      <c r="D1048526" s="4"/>
    </row>
  </sheetData>
  <mergeCells count="22">
    <mergeCell ref="C3:P3"/>
    <mergeCell ref="A28:H28"/>
    <mergeCell ref="A27:P27"/>
    <mergeCell ref="A26:O26"/>
    <mergeCell ref="D5:D6"/>
    <mergeCell ref="N5:N6"/>
    <mergeCell ref="Q5:Q6"/>
    <mergeCell ref="A1:P1"/>
    <mergeCell ref="A5:A6"/>
    <mergeCell ref="C5:C6"/>
    <mergeCell ref="I5:I6"/>
    <mergeCell ref="J5:J6"/>
    <mergeCell ref="K5:M5"/>
    <mergeCell ref="O5:O6"/>
    <mergeCell ref="B5:B6"/>
    <mergeCell ref="E5:E6"/>
    <mergeCell ref="P5:P6"/>
    <mergeCell ref="F5:H5"/>
    <mergeCell ref="C4:P4"/>
    <mergeCell ref="A2:B2"/>
    <mergeCell ref="C2:P2"/>
    <mergeCell ref="A3:B4"/>
  </mergeCells>
  <conditionalFormatting sqref="M7:N25">
    <cfRule type="cellIs" dxfId="2" priority="7" stopIfTrue="1" operator="greaterThanOrEqual">
      <formula>0.33</formula>
    </cfRule>
    <cfRule type="cellIs" dxfId="1" priority="8" stopIfTrue="1" operator="greaterThanOrEqual">
      <formula>0.33</formula>
    </cfRule>
    <cfRule type="cellIs" dxfId="0" priority="9" stopIfTrue="1" operator="between">
      <formula>33</formula>
      <formula>100</formula>
    </cfRule>
  </conditionalFormatting>
  <hyperlinks>
    <hyperlink ref="B7" r:id="rId1" display="https://services44.roseltorg.ru/app/okpd2/13.20.31.140" xr:uid="{00000000-0004-0000-0000-000000000000}"/>
    <hyperlink ref="B9" r:id="rId2" display="https://services44.roseltorg.ru/app/okpd2/13.20.31.140" xr:uid="{00000000-0004-0000-0000-000001000000}"/>
    <hyperlink ref="B11" r:id="rId3" display="https://services44.roseltorg.ru/app/okpd2/13.20.31.140" xr:uid="{00000000-0004-0000-0000-000002000000}"/>
    <hyperlink ref="B13" r:id="rId4" display="https://services44.roseltorg.ru/app/okpd2/13.20.31.140" xr:uid="{00000000-0004-0000-0000-000003000000}"/>
    <hyperlink ref="B15" r:id="rId5" display="https://services44.roseltorg.ru/app/okpd2/13.20.31.140" xr:uid="{00000000-0004-0000-0000-000004000000}"/>
    <hyperlink ref="B17" r:id="rId6" display="https://services44.roseltorg.ru/app/okpd2/13.20.31.140" xr:uid="{00000000-0004-0000-0000-000005000000}"/>
    <hyperlink ref="B19" r:id="rId7" display="https://services44.roseltorg.ru/app/okpd2/13.20.31.140" xr:uid="{00000000-0004-0000-0000-000006000000}"/>
    <hyperlink ref="B21" r:id="rId8" display="https://services44.roseltorg.ru/app/okpd2/13.20.31.140" xr:uid="{00000000-0004-0000-0000-000007000000}"/>
    <hyperlink ref="B23" r:id="rId9" display="https://services44.roseltorg.ru/app/okpd2/13.20.31.140" xr:uid="{00000000-0004-0000-0000-000008000000}"/>
    <hyperlink ref="B25" r:id="rId10" display="https://services44.roseltorg.ru/app/okpd2/13.20.31.140" xr:uid="{00000000-0004-0000-0000-000009000000}"/>
  </hyperlinks>
  <pageMargins left="0.39370078740157483" right="0.39370078740157483" top="0.59055118110236227" bottom="0.59055118110236227" header="0" footer="0"/>
  <pageSetup paperSize="9" scale="85" orientation="landscape" r:id="rId11"/>
  <drawing r:id="rId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D4"/>
  <sheetViews>
    <sheetView workbookViewId="0">
      <selection activeCell="D4" sqref="D4"/>
    </sheetView>
  </sheetViews>
  <sheetFormatPr defaultRowHeight="14.4" x14ac:dyDescent="0.3"/>
  <sheetData>
    <row r="4" spans="4:4" x14ac:dyDescent="0.3">
      <c r="D4" s="10" t="s">
        <v>18</v>
      </c>
    </row>
  </sheetData>
  <hyperlinks>
    <hyperlink ref="D4" r:id="rId1" display="https://services44.roseltorg.ru/app/okpd2/13.20.31.140" xr:uid="{00000000-0004-0000-01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закупка</vt:lpstr>
      <vt:lpstr>Лист1</vt:lpstr>
      <vt:lpstr>закупка!Область_печати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ctd1_petrojust@outlook.com</cp:lastModifiedBy>
  <cp:lastPrinted>2025-10-28T10:10:58Z</cp:lastPrinted>
  <dcterms:created xsi:type="dcterms:W3CDTF">2022-04-11T10:29:27Z</dcterms:created>
  <dcterms:modified xsi:type="dcterms:W3CDTF">2026-04-10T08:32:37Z</dcterms:modified>
</cp:coreProperties>
</file>