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\4.госзаказ\2026\7. Электронный магазин (Ед. поставщик п. 4 ч. 1 ст. 93)\16. Электротовары\Электронный магазин\"/>
    </mc:Choice>
  </mc:AlternateContent>
  <bookViews>
    <workbookView xWindow="0" yWindow="0" windowWidth="28800" windowHeight="12435"/>
  </bookViews>
  <sheets>
    <sheet name="НМЦК электротовары" sheetId="1" r:id="rId1"/>
  </sheets>
  <definedNames>
    <definedName name="_xlnm._FilterDatabase" localSheetId="0" hidden="1">'НМЦК электротовары'!$A$4:$U$19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6" i="1"/>
  <c r="F17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E6" i="1" l="1"/>
  <c r="E7" i="1"/>
  <c r="E8" i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8" i="1"/>
  <c r="F18" i="1" s="1"/>
  <c r="E5" i="1"/>
  <c r="F6" i="1" l="1"/>
  <c r="F7" i="1"/>
  <c r="F8" i="1"/>
  <c r="M5" i="1" l="1"/>
  <c r="F5" i="1" s="1"/>
  <c r="F19" i="1" s="1"/>
  <c r="L5" i="1"/>
  <c r="N5" i="1" l="1"/>
</calcChain>
</file>

<file path=xl/sharedStrings.xml><?xml version="1.0" encoding="utf-8"?>
<sst xmlns="http://schemas.openxmlformats.org/spreadsheetml/2006/main" count="148" uniqueCount="60">
  <si>
    <t>№ п/п</t>
  </si>
  <si>
    <t>Наименование товара</t>
  </si>
  <si>
    <t>Ед. изм.</t>
  </si>
  <si>
    <t>Кол-во</t>
  </si>
  <si>
    <t>Цена, руб. в т. ч. НДС</t>
  </si>
  <si>
    <t>Сумма, руб. в т. ч. НДС</t>
  </si>
  <si>
    <t>Цена за ед., руб. (нормативный метод)</t>
  </si>
  <si>
    <t>Цена единицы товара, предложенная Поставщиком (исполнителем, подрядчиком), (руб., в т.ч. НДС)</t>
  </si>
  <si>
    <t>Определение однородности совокупности значений выявленных цен</t>
  </si>
  <si>
    <t>КТРУ</t>
  </si>
  <si>
    <t>ККН</t>
  </si>
  <si>
    <t>ОКПД2</t>
  </si>
  <si>
    <t>Преференции</t>
  </si>
  <si>
    <t>Среднее квадратичное отклонение</t>
  </si>
  <si>
    <t>Коэффициент вариации</t>
  </si>
  <si>
    <t>-</t>
  </si>
  <si>
    <t>Итого начальная максимальная цена контракта:</t>
  </si>
  <si>
    <t>&lt;ц&gt; -средняя арифметическая величина цены единицы товара, работы, услуги</t>
  </si>
  <si>
    <t>Расчет выполнил:</t>
  </si>
  <si>
    <t>Контрактный управляющий Чубарова А.В.</t>
  </si>
  <si>
    <t>СОГЛАСОВАНО:</t>
  </si>
  <si>
    <t>Заместитель директора Ермолаева Е.С.</t>
  </si>
  <si>
    <t>Среднее значение (средняя цена, руб. с НДС)</t>
  </si>
  <si>
    <t>Минимальное ценовое предложение, руб.</t>
  </si>
  <si>
    <t>Ограничение</t>
  </si>
  <si>
    <t>шт</t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</si>
  <si>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- Федеральный закон № 44-ФЗ), подпункта «в» пункта 7 Постановления Правительства Российской Федерации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- Постановление Правительства РФ № 1875)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следующих методов:</t>
  </si>
  <si>
    <t xml:space="preserve">В целях применения метода сопоставимых рыночных цен (анализа рынка) могут использоваться общедоступная информация о рыночных ценах товаров, работ, услуг в соответствии с частью 18 статьи 22 Федерального закона № 44-ФЗ, информация о ценах товаров, работ, услуг, полученная по запросу заказчика у поставщиков (подрядчиков, исполнителей), осуществляющих поставки идентичных товаров, работ, услуг, планируемых к закупкам, или при их отсутствии однородных товаров, работ, услуг (в случае получения такой информации заказчиком), а также информация, полученная в результате размещения запросов цен товаров, работ, услуг в единой информационной системе (в случае получения такой информации заказчиком). 
В соответствии с п. 3.7.1 Методических рекомендаций направлены запросы о предоставлении ценовой информации 5 (Пяти)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Начальная (максимальная) цена контракта НМЦК рассчитана Заказчиком по формуле, определенной п. 3.21. Методических рекомендаций. </t>
  </si>
  <si>
    <t>Расчет цены единицы товара произведен Заказчиком на основании информации о рыночных ценах и анализа полученных коммерческих предложений от Поставщиков с учетом Постановления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Цена Контракта включает в себя: стоимость Товара, расходы, связанные с доставкой и перевозкой товара, разгрузкой и погрузкой товара, подъемом на этажи, сборку, гарантийное обслуживание, своевременный вывоз упаковочной тары и упаковки, сертификацию, стоимость упаковки (тары), маркировки, страхование, таможенные платежи (пошлины), НДС, уплату налогов, сборов и других обязательных платежей, и иные расходы, связанные с исполнением обязательств.
3.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подрядчиками), - рубль Российской Федерации.</t>
  </si>
  <si>
    <t>–</t>
  </si>
  <si>
    <t>В соответствии с подпунктом "г" пункта 7 Постановления Правительства РФ № 1875 особенности, предусмотренные подпунктом "в" пункта 7 Постановления Правительства РФ № 1875, не применяются в связи с тем,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рублей.</t>
  </si>
  <si>
    <t>В целях применения метода сопоставимых рыночных цен (анализа рынка) могут использоваться общедоступная информация о рыночных ценах товаров, работ, услуг в соответствии с частью 18 статьи 22 Федерального закона № 44-ФЗ, информация о ценах товаров, работ, услуг, полученная по запросу заказчика у поставщиков (подрядчиков, исполнителей), осуществляющих поставки идентичных товаров, работ, услуг, планируемых к закупкам, или при их отсутствии однородных товаров, работ, услуг (в случае получения такой информации заказчиком), а также информация, полученная в результате размещения запросов цен товаров, работ, услуг в единой информационной системе (в случае получения такой информации заказчиком).
В соответствии с п. 3.7.1 Методических рекомендаций направлены запросы о предоставлении ценовой информации 5 (Пять)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</t>
  </si>
  <si>
    <t xml:space="preserve">Метод сопоставимых рыночных цен (анализа рынка) заключается в установлении начальной (максимальной) цены контракта, цены контракта, заключаемого с единственным поставщиком (подрядчиком, исполнителем),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 Особенностями определения цен установлено, что при определении идентичности и однородности товаров подлежат учету исключительно товары, происходящие из государств - членов ЕАЭС (абзац второй подпункта "в" пункта 7 Постановления № 1875). </t>
  </si>
  <si>
    <t>1. Метод сопоставимых рыночных цен, Иной метод</t>
  </si>
  <si>
    <t xml:space="preserve">Розетка четверная накладная </t>
  </si>
  <si>
    <t xml:space="preserve">Розетка двойная накладная </t>
  </si>
  <si>
    <t xml:space="preserve">Выключатель накладной 2 клавиши </t>
  </si>
  <si>
    <t xml:space="preserve">Выключатель накладной 1 клавиша </t>
  </si>
  <si>
    <t xml:space="preserve">Клемма соединительная </t>
  </si>
  <si>
    <t xml:space="preserve">Клеммы соединительные монтажные </t>
  </si>
  <si>
    <t xml:space="preserve">Шина соединительная </t>
  </si>
  <si>
    <t xml:space="preserve">Шина нулевая </t>
  </si>
  <si>
    <t xml:space="preserve">Кабель </t>
  </si>
  <si>
    <t xml:space="preserve">Распределительная коробка </t>
  </si>
  <si>
    <t xml:space="preserve">Автоматический выключатель </t>
  </si>
  <si>
    <t xml:space="preserve">Светодиодная лампа </t>
  </si>
  <si>
    <t>27.33.13.190</t>
  </si>
  <si>
    <t xml:space="preserve">27.33.11.130 </t>
  </si>
  <si>
    <t xml:space="preserve">27.33.13.120 </t>
  </si>
  <si>
    <t xml:space="preserve">27.90.33.110 </t>
  </si>
  <si>
    <t xml:space="preserve">27.32.13.159 </t>
  </si>
  <si>
    <t xml:space="preserve">27.12.40.000 </t>
  </si>
  <si>
    <t xml:space="preserve">27.40.15.150 </t>
  </si>
  <si>
    <t>Преимущество</t>
  </si>
  <si>
    <t>В соответствии с подпунктом "в" пункта 7 Постановления Правительства РФ № 1875 установлены особенности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 (в том числе товаров, поставляемых при выполнении закупаемых работ, оказании закупаемых услуг), начальной цены единицы работы, услуги при применении в соответствии с Федеральным законом № 44-ФЗ метода сопоставимых рыночных цен (анализа рынка) для осуществления закупки, объект закупки которой включает товары, указанные в позициях 1 - 145 приложения № 1 к Постановлению Правительства РФ № 1875 и (или) позициях 1 - 433 приложения № 2 к Постановлению Правительства РФ № 1875:
- при определении идентичности и однородности товаров в соответствии с частями 13 и 14 статьи 22 Федерального закона № 44-ФЗ подлежат учету исключительно товары, происходящие из государств - членов Евразийского экономического союза;
- заказчик направляет предусмотренный частью 5 статьи 22 Федерального закона № 44-ФЗ запрос о предоставлении информации о цене товаров, указанных в позициях 1 - 145 приложения № 1 к Постановлению Правительства РФ № 1875, позициях 1 - 432 приложения № 2 к Постановлению Правительства РФ № 1875, не менее чем 3 субъектам деятельности в сфере промышленности, информация о которых включена в государственную информационную систему промышленности. Если в этой системе содержится информация менее чем о 3 субъектах деятельности в сфере промышленности, осуществляющих производство включенного в объект закупки товара из числа указанных товаров, заказчик также направляет такой запрос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 (позиции 10,14)</t>
  </si>
  <si>
    <t>Поставщик 1 (вх. №259  от 26.03.2026)</t>
  </si>
  <si>
    <t>Поставщик 2 (вх. № 260  от 26 .03.2026)</t>
  </si>
  <si>
    <t>Поставщик 3 (вх. №258  от 26 .03.2026)</t>
  </si>
  <si>
    <t>Номер позиции в распоряжении 100-р (в редакции распоряжения от 08.04.2026 года № 221-р)</t>
  </si>
  <si>
    <t>Расчет начальной (максимальной) цены контракта:  Поставка электротоваров для нужд Санкт-Петербургского государственного бюджетного учреждения «Подростково-молодежный центр «Петроградский»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</si>
</sst>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 wrapText="1"/>
    </xf>
    <xf numFmtId="0" fontId="2" fillId="0" borderId="0" xfId="0" applyFont="1"/>
    <xf numFmtId="4" fontId="2" fillId="0" borderId="0" xfId="0" applyNumberFormat="1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" fontId="3" fillId="0" borderId="0" xfId="0" applyNumberFormat="1" applyFont="1"/>
    <xf numFmtId="0" fontId="3" fillId="0" borderId="0" xfId="0" applyFont="1" applyAlignment="1">
      <alignment wrapText="1"/>
    </xf>
    <xf numFmtId="0" fontId="2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10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4" fontId="2" fillId="0" borderId="3" xfId="0" applyNumberFormat="1" applyFont="1" applyBorder="1"/>
    <xf numFmtId="4" fontId="1" fillId="0" borderId="2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wrapText="1"/>
    </xf>
    <xf numFmtId="4" fontId="2" fillId="0" borderId="1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1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4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66FF99"/>
      <color rgb="FF05BBFB"/>
      <color rgb="FF25A73E"/>
      <color rgb="FFFFFFFF"/>
      <color rgb="FFFFCC00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32</xdr:row>
      <xdr:rowOff>66676</xdr:rowOff>
    </xdr:from>
    <xdr:to>
      <xdr:col>5</xdr:col>
      <xdr:colOff>581025</xdr:colOff>
      <xdr:row>38</xdr:row>
      <xdr:rowOff>47626</xdr:rowOff>
    </xdr:to>
    <xdr:pic>
      <xdr:nvPicPr>
        <xdr:cNvPr id="8" name="Рисунок 0" descr="Снимок1.PNG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1172826"/>
          <a:ext cx="3952875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46</xdr:row>
      <xdr:rowOff>133350</xdr:rowOff>
    </xdr:from>
    <xdr:to>
      <xdr:col>6</xdr:col>
      <xdr:colOff>57150</xdr:colOff>
      <xdr:row>52</xdr:row>
      <xdr:rowOff>66675</xdr:rowOff>
    </xdr:to>
    <xdr:pic>
      <xdr:nvPicPr>
        <xdr:cNvPr id="9" name="Рисунок 3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3992225"/>
          <a:ext cx="442912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40</xdr:row>
          <xdr:rowOff>123825</xdr:rowOff>
        </xdr:from>
        <xdr:to>
          <xdr:col>4</xdr:col>
          <xdr:colOff>333375</xdr:colOff>
          <xdr:row>44</xdr:row>
          <xdr:rowOff>142875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0"/>
  <sheetViews>
    <sheetView tabSelected="1" zoomScaleNormal="100" workbookViewId="0">
      <selection activeCell="F3" sqref="F3:F4"/>
    </sheetView>
  </sheetViews>
  <sheetFormatPr defaultColWidth="9.140625" defaultRowHeight="12.75" x14ac:dyDescent="0.2"/>
  <cols>
    <col min="1" max="1" width="4.7109375" style="4" customWidth="1"/>
    <col min="2" max="2" width="16.28515625" style="4" customWidth="1"/>
    <col min="3" max="3" width="9.140625" style="4" customWidth="1"/>
    <col min="4" max="4" width="7.28515625" style="4" customWidth="1"/>
    <col min="5" max="5" width="9.5703125" style="5" customWidth="1"/>
    <col min="6" max="6" width="11.5703125" style="4" customWidth="1"/>
    <col min="7" max="7" width="13.5703125" style="6" customWidth="1"/>
    <col min="8" max="8" width="15.140625" style="7" customWidth="1"/>
    <col min="9" max="9" width="12" style="4" customWidth="1"/>
    <col min="10" max="10" width="12.140625" style="4" customWidth="1"/>
    <col min="11" max="11" width="12" style="4" customWidth="1"/>
    <col min="12" max="12" width="12.140625" style="4" customWidth="1"/>
    <col min="13" max="13" width="14.140625" style="4" customWidth="1"/>
    <col min="14" max="14" width="13.140625" style="5" customWidth="1"/>
    <col min="15" max="15" width="15.28515625" style="4" customWidth="1"/>
    <col min="16" max="16" width="12" style="4" customWidth="1"/>
    <col min="17" max="17" width="12.42578125" style="4" customWidth="1"/>
    <col min="18" max="18" width="16.140625" style="4" customWidth="1"/>
    <col min="19" max="19" width="18.140625" style="4" customWidth="1"/>
    <col min="20" max="16384" width="9.140625" style="4"/>
  </cols>
  <sheetData>
    <row r="1" spans="1:21" s="1" customFormat="1" ht="20.25" customHeight="1" x14ac:dyDescent="0.25">
      <c r="A1" s="39" t="s">
        <v>59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21" s="2" customFormat="1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21" s="1" customFormat="1" x14ac:dyDescent="0.25">
      <c r="A3" s="43" t="s">
        <v>0</v>
      </c>
      <c r="B3" s="43" t="s">
        <v>1</v>
      </c>
      <c r="C3" s="43" t="s">
        <v>2</v>
      </c>
      <c r="D3" s="43" t="s">
        <v>3</v>
      </c>
      <c r="E3" s="46" t="s">
        <v>4</v>
      </c>
      <c r="F3" s="43" t="s">
        <v>5</v>
      </c>
      <c r="G3" s="52" t="s">
        <v>6</v>
      </c>
      <c r="H3" s="53" t="s">
        <v>58</v>
      </c>
      <c r="I3" s="53" t="s">
        <v>7</v>
      </c>
      <c r="J3" s="53"/>
      <c r="K3" s="53"/>
      <c r="L3" s="53" t="s">
        <v>8</v>
      </c>
      <c r="M3" s="53"/>
      <c r="N3" s="53"/>
      <c r="O3" s="44" t="s">
        <v>23</v>
      </c>
      <c r="P3" s="43" t="s">
        <v>9</v>
      </c>
      <c r="Q3" s="43" t="s">
        <v>10</v>
      </c>
      <c r="R3" s="43" t="s">
        <v>11</v>
      </c>
      <c r="S3" s="43" t="s">
        <v>12</v>
      </c>
    </row>
    <row r="4" spans="1:21" s="1" customFormat="1" ht="87" customHeight="1" x14ac:dyDescent="0.25">
      <c r="A4" s="43"/>
      <c r="B4" s="43"/>
      <c r="C4" s="43"/>
      <c r="D4" s="43"/>
      <c r="E4" s="46"/>
      <c r="F4" s="43"/>
      <c r="G4" s="52"/>
      <c r="H4" s="53"/>
      <c r="I4" s="38" t="s">
        <v>55</v>
      </c>
      <c r="J4" s="38" t="s">
        <v>56</v>
      </c>
      <c r="K4" s="38" t="s">
        <v>57</v>
      </c>
      <c r="L4" s="29" t="s">
        <v>13</v>
      </c>
      <c r="M4" s="29" t="s">
        <v>22</v>
      </c>
      <c r="N4" s="32" t="s">
        <v>14</v>
      </c>
      <c r="O4" s="44"/>
      <c r="P4" s="43"/>
      <c r="Q4" s="43"/>
      <c r="R4" s="43"/>
      <c r="S4" s="43"/>
    </row>
    <row r="5" spans="1:21" ht="38.25" customHeight="1" x14ac:dyDescent="0.25">
      <c r="A5" s="15">
        <v>1</v>
      </c>
      <c r="B5" s="34" t="s">
        <v>34</v>
      </c>
      <c r="C5" s="3" t="s">
        <v>25</v>
      </c>
      <c r="D5" s="35">
        <v>5</v>
      </c>
      <c r="E5" s="22">
        <f>O5</f>
        <v>980</v>
      </c>
      <c r="F5" s="25">
        <f t="shared" ref="F5:F18" si="0">D5*E5</f>
        <v>4900</v>
      </c>
      <c r="G5" s="22" t="s">
        <v>15</v>
      </c>
      <c r="H5" s="22" t="s">
        <v>15</v>
      </c>
      <c r="I5" s="31">
        <v>1009.4</v>
      </c>
      <c r="J5" s="31">
        <v>980</v>
      </c>
      <c r="K5" s="31">
        <v>1019.2</v>
      </c>
      <c r="L5" s="22">
        <f t="shared" ref="L5:L18" si="1">STDEV(I5:K5)</f>
        <v>20.400326794768116</v>
      </c>
      <c r="M5" s="22">
        <f t="shared" ref="M5:M18" si="2">AVERAGE(I5:K5)</f>
        <v>1002.8666666666668</v>
      </c>
      <c r="N5" s="17">
        <f t="shared" ref="N5:N18" si="3">L5/M5</f>
        <v>2.0342013024099031E-2</v>
      </c>
      <c r="O5" s="23">
        <v>980</v>
      </c>
      <c r="P5" s="28" t="s">
        <v>29</v>
      </c>
      <c r="Q5" s="28" t="s">
        <v>29</v>
      </c>
      <c r="R5" s="36" t="s">
        <v>46</v>
      </c>
      <c r="S5" s="3" t="s">
        <v>53</v>
      </c>
      <c r="U5" s="5"/>
    </row>
    <row r="6" spans="1:21" ht="48" customHeight="1" x14ac:dyDescent="0.25">
      <c r="A6" s="15">
        <v>2</v>
      </c>
      <c r="B6" s="34" t="s">
        <v>35</v>
      </c>
      <c r="C6" s="3" t="s">
        <v>25</v>
      </c>
      <c r="D6" s="33">
        <v>30</v>
      </c>
      <c r="E6" s="22">
        <f t="shared" ref="E6:E18" si="4">O6</f>
        <v>355</v>
      </c>
      <c r="F6" s="25">
        <f t="shared" si="0"/>
        <v>10650</v>
      </c>
      <c r="G6" s="22" t="s">
        <v>15</v>
      </c>
      <c r="H6" s="22" t="s">
        <v>15</v>
      </c>
      <c r="I6" s="31">
        <v>365.65</v>
      </c>
      <c r="J6" s="31">
        <v>355</v>
      </c>
      <c r="K6" s="31">
        <v>369.2</v>
      </c>
      <c r="L6" s="22">
        <f t="shared" si="1"/>
        <v>7.3899142981047632</v>
      </c>
      <c r="M6" s="22">
        <f t="shared" si="2"/>
        <v>363.2833333333333</v>
      </c>
      <c r="N6" s="17">
        <f t="shared" si="3"/>
        <v>2.0342013024098996E-2</v>
      </c>
      <c r="O6" s="23">
        <v>355</v>
      </c>
      <c r="P6" s="28" t="s">
        <v>29</v>
      </c>
      <c r="Q6" s="28" t="s">
        <v>29</v>
      </c>
      <c r="R6" s="36" t="s">
        <v>46</v>
      </c>
      <c r="S6" s="33" t="s">
        <v>53</v>
      </c>
      <c r="U6" s="5"/>
    </row>
    <row r="7" spans="1:21" ht="45" customHeight="1" x14ac:dyDescent="0.25">
      <c r="A7" s="15">
        <v>3</v>
      </c>
      <c r="B7" s="34" t="s">
        <v>36</v>
      </c>
      <c r="C7" s="3" t="s">
        <v>25</v>
      </c>
      <c r="D7" s="3">
        <v>30</v>
      </c>
      <c r="E7" s="22">
        <f t="shared" si="4"/>
        <v>371</v>
      </c>
      <c r="F7" s="25">
        <f t="shared" si="0"/>
        <v>11130</v>
      </c>
      <c r="G7" s="22" t="s">
        <v>15</v>
      </c>
      <c r="H7" s="22" t="s">
        <v>15</v>
      </c>
      <c r="I7" s="31">
        <v>382.13</v>
      </c>
      <c r="J7" s="31">
        <v>371</v>
      </c>
      <c r="K7" s="31">
        <v>385.84</v>
      </c>
      <c r="L7" s="22">
        <f t="shared" si="1"/>
        <v>7.7229808580193415</v>
      </c>
      <c r="M7" s="22">
        <f t="shared" si="2"/>
        <v>379.65666666666669</v>
      </c>
      <c r="N7" s="17">
        <f t="shared" si="3"/>
        <v>2.0342013024098986E-2</v>
      </c>
      <c r="O7" s="23">
        <v>371</v>
      </c>
      <c r="P7" s="28" t="s">
        <v>29</v>
      </c>
      <c r="Q7" s="28" t="s">
        <v>29</v>
      </c>
      <c r="R7" s="36" t="s">
        <v>46</v>
      </c>
      <c r="S7" s="33" t="s">
        <v>53</v>
      </c>
      <c r="U7" s="5"/>
    </row>
    <row r="8" spans="1:21" ht="51" customHeight="1" x14ac:dyDescent="0.2">
      <c r="A8" s="15">
        <v>4</v>
      </c>
      <c r="B8" s="34" t="s">
        <v>37</v>
      </c>
      <c r="C8" s="3" t="s">
        <v>25</v>
      </c>
      <c r="D8" s="3">
        <v>30</v>
      </c>
      <c r="E8" s="22">
        <f t="shared" si="4"/>
        <v>488</v>
      </c>
      <c r="F8" s="25">
        <f t="shared" si="0"/>
        <v>14640</v>
      </c>
      <c r="G8" s="22" t="s">
        <v>15</v>
      </c>
      <c r="H8" s="22" t="s">
        <v>15</v>
      </c>
      <c r="I8" s="31">
        <v>502.64</v>
      </c>
      <c r="J8" s="31">
        <v>488</v>
      </c>
      <c r="K8" s="31">
        <v>507.52</v>
      </c>
      <c r="L8" s="22">
        <f t="shared" si="1"/>
        <v>10.158530077394719</v>
      </c>
      <c r="M8" s="22">
        <f t="shared" si="2"/>
        <v>499.3866666666666</v>
      </c>
      <c r="N8" s="17">
        <f t="shared" si="3"/>
        <v>2.0342013024099003E-2</v>
      </c>
      <c r="O8" s="23">
        <v>488</v>
      </c>
      <c r="P8" s="28" t="s">
        <v>29</v>
      </c>
      <c r="Q8" s="28" t="s">
        <v>29</v>
      </c>
      <c r="R8" s="33" t="s">
        <v>47</v>
      </c>
      <c r="S8" s="33" t="s">
        <v>53</v>
      </c>
      <c r="U8" s="5"/>
    </row>
    <row r="9" spans="1:21" ht="51.75" customHeight="1" x14ac:dyDescent="0.2">
      <c r="A9" s="15">
        <v>5</v>
      </c>
      <c r="B9" s="34" t="s">
        <v>38</v>
      </c>
      <c r="C9" s="30" t="s">
        <v>25</v>
      </c>
      <c r="D9" s="35">
        <v>5</v>
      </c>
      <c r="E9" s="22">
        <f t="shared" si="4"/>
        <v>1645</v>
      </c>
      <c r="F9" s="25">
        <f t="shared" si="0"/>
        <v>8225</v>
      </c>
      <c r="G9" s="22" t="s">
        <v>15</v>
      </c>
      <c r="H9" s="22" t="s">
        <v>15</v>
      </c>
      <c r="I9" s="31">
        <v>1694.35</v>
      </c>
      <c r="J9" s="31">
        <v>1645</v>
      </c>
      <c r="K9" s="31">
        <v>1710.8</v>
      </c>
      <c r="L9" s="22">
        <f t="shared" si="1"/>
        <v>34.243405691217852</v>
      </c>
      <c r="M9" s="22">
        <f t="shared" si="2"/>
        <v>1683.3833333333332</v>
      </c>
      <c r="N9" s="17">
        <f t="shared" si="3"/>
        <v>2.0342013024099E-2</v>
      </c>
      <c r="O9" s="23">
        <v>1645</v>
      </c>
      <c r="P9" s="28" t="s">
        <v>29</v>
      </c>
      <c r="Q9" s="28" t="s">
        <v>29</v>
      </c>
      <c r="R9" s="33" t="s">
        <v>48</v>
      </c>
      <c r="S9" s="33" t="s">
        <v>53</v>
      </c>
      <c r="U9" s="5"/>
    </row>
    <row r="10" spans="1:21" ht="56.25" customHeight="1" x14ac:dyDescent="0.2">
      <c r="A10" s="15">
        <v>6</v>
      </c>
      <c r="B10" s="34" t="s">
        <v>39</v>
      </c>
      <c r="C10" s="30" t="s">
        <v>25</v>
      </c>
      <c r="D10" s="30">
        <v>5</v>
      </c>
      <c r="E10" s="22">
        <f t="shared" si="4"/>
        <v>1485</v>
      </c>
      <c r="F10" s="25">
        <f t="shared" si="0"/>
        <v>7425</v>
      </c>
      <c r="G10" s="22" t="s">
        <v>15</v>
      </c>
      <c r="H10" s="22" t="s">
        <v>15</v>
      </c>
      <c r="I10" s="31">
        <v>1529.55</v>
      </c>
      <c r="J10" s="31">
        <v>1485</v>
      </c>
      <c r="K10" s="31">
        <v>1544.4</v>
      </c>
      <c r="L10" s="22">
        <f t="shared" si="1"/>
        <v>30.912740092072099</v>
      </c>
      <c r="M10" s="22">
        <f t="shared" si="2"/>
        <v>1519.6500000000003</v>
      </c>
      <c r="N10" s="17">
        <f t="shared" si="3"/>
        <v>2.0342013024099031E-2</v>
      </c>
      <c r="O10" s="23">
        <v>1485</v>
      </c>
      <c r="P10" s="28" t="s">
        <v>29</v>
      </c>
      <c r="Q10" s="28" t="s">
        <v>29</v>
      </c>
      <c r="R10" s="30" t="s">
        <v>48</v>
      </c>
      <c r="S10" s="33" t="s">
        <v>53</v>
      </c>
      <c r="U10" s="5"/>
    </row>
    <row r="11" spans="1:21" ht="48.75" customHeight="1" x14ac:dyDescent="0.2">
      <c r="A11" s="15">
        <v>7</v>
      </c>
      <c r="B11" s="34" t="s">
        <v>40</v>
      </c>
      <c r="C11" s="30" t="s">
        <v>25</v>
      </c>
      <c r="D11" s="30">
        <v>5</v>
      </c>
      <c r="E11" s="22">
        <f t="shared" si="4"/>
        <v>276</v>
      </c>
      <c r="F11" s="25">
        <f t="shared" si="0"/>
        <v>1380</v>
      </c>
      <c r="G11" s="22" t="s">
        <v>15</v>
      </c>
      <c r="H11" s="22" t="s">
        <v>15</v>
      </c>
      <c r="I11" s="31">
        <v>284.27999999999997</v>
      </c>
      <c r="J11" s="31">
        <v>276</v>
      </c>
      <c r="K11" s="31">
        <v>287.04000000000002</v>
      </c>
      <c r="L11" s="22">
        <f t="shared" si="1"/>
        <v>5.7453981585265304</v>
      </c>
      <c r="M11" s="22">
        <f t="shared" si="2"/>
        <v>282.44</v>
      </c>
      <c r="N11" s="17">
        <f t="shared" si="3"/>
        <v>2.0342013024099031E-2</v>
      </c>
      <c r="O11" s="23">
        <v>276</v>
      </c>
      <c r="P11" s="28" t="s">
        <v>29</v>
      </c>
      <c r="Q11" s="28" t="s">
        <v>29</v>
      </c>
      <c r="R11" s="30" t="s">
        <v>49</v>
      </c>
      <c r="S11" s="33" t="s">
        <v>53</v>
      </c>
      <c r="U11" s="5"/>
    </row>
    <row r="12" spans="1:21" ht="36.75" customHeight="1" x14ac:dyDescent="0.2">
      <c r="A12" s="15">
        <v>8</v>
      </c>
      <c r="B12" s="34" t="s">
        <v>41</v>
      </c>
      <c r="C12" s="30" t="s">
        <v>25</v>
      </c>
      <c r="D12" s="30">
        <v>1</v>
      </c>
      <c r="E12" s="22">
        <f t="shared" si="4"/>
        <v>458</v>
      </c>
      <c r="F12" s="25">
        <f t="shared" si="0"/>
        <v>458</v>
      </c>
      <c r="G12" s="22" t="s">
        <v>15</v>
      </c>
      <c r="H12" s="22" t="s">
        <v>15</v>
      </c>
      <c r="I12" s="31">
        <v>471.74</v>
      </c>
      <c r="J12" s="31">
        <v>458</v>
      </c>
      <c r="K12" s="31">
        <v>476.32</v>
      </c>
      <c r="L12" s="22">
        <f t="shared" si="1"/>
        <v>9.5340302775548871</v>
      </c>
      <c r="M12" s="22">
        <f t="shared" si="2"/>
        <v>468.68666666666667</v>
      </c>
      <c r="N12" s="17">
        <f t="shared" si="3"/>
        <v>2.0342013024099014E-2</v>
      </c>
      <c r="O12" s="23">
        <v>458</v>
      </c>
      <c r="P12" s="28" t="s">
        <v>29</v>
      </c>
      <c r="Q12" s="28" t="s">
        <v>29</v>
      </c>
      <c r="R12" s="30" t="s">
        <v>49</v>
      </c>
      <c r="S12" s="33" t="s">
        <v>53</v>
      </c>
      <c r="U12" s="5"/>
    </row>
    <row r="13" spans="1:21" ht="38.25" customHeight="1" x14ac:dyDescent="0.2">
      <c r="A13" s="15">
        <v>9</v>
      </c>
      <c r="B13" s="34" t="s">
        <v>41</v>
      </c>
      <c r="C13" s="30" t="s">
        <v>25</v>
      </c>
      <c r="D13" s="30">
        <v>5</v>
      </c>
      <c r="E13" s="22">
        <f t="shared" si="4"/>
        <v>323</v>
      </c>
      <c r="F13" s="25">
        <f t="shared" si="0"/>
        <v>1615</v>
      </c>
      <c r="G13" s="22" t="s">
        <v>15</v>
      </c>
      <c r="H13" s="22" t="s">
        <v>15</v>
      </c>
      <c r="I13" s="31">
        <v>332.69</v>
      </c>
      <c r="J13" s="31">
        <v>323</v>
      </c>
      <c r="K13" s="31">
        <v>335.92</v>
      </c>
      <c r="L13" s="22">
        <f t="shared" si="1"/>
        <v>6.7237811782756145</v>
      </c>
      <c r="M13" s="22">
        <f t="shared" si="2"/>
        <v>330.53666666666669</v>
      </c>
      <c r="N13" s="17">
        <f t="shared" si="3"/>
        <v>2.0342013024099034E-2</v>
      </c>
      <c r="O13" s="23">
        <v>323</v>
      </c>
      <c r="P13" s="28" t="s">
        <v>29</v>
      </c>
      <c r="Q13" s="28" t="s">
        <v>29</v>
      </c>
      <c r="R13" s="30" t="s">
        <v>49</v>
      </c>
      <c r="S13" s="33" t="s">
        <v>53</v>
      </c>
      <c r="U13" s="5"/>
    </row>
    <row r="14" spans="1:21" ht="30.75" customHeight="1" x14ac:dyDescent="0.2">
      <c r="A14" s="15">
        <v>10</v>
      </c>
      <c r="B14" s="34" t="s">
        <v>42</v>
      </c>
      <c r="C14" s="30" t="s">
        <v>25</v>
      </c>
      <c r="D14" s="30">
        <v>5</v>
      </c>
      <c r="E14" s="22">
        <f t="shared" si="4"/>
        <v>513</v>
      </c>
      <c r="F14" s="25">
        <f t="shared" si="0"/>
        <v>2565</v>
      </c>
      <c r="G14" s="22" t="s">
        <v>15</v>
      </c>
      <c r="H14" s="22" t="s">
        <v>15</v>
      </c>
      <c r="I14" s="31">
        <v>528.39</v>
      </c>
      <c r="J14" s="31">
        <v>513</v>
      </c>
      <c r="K14" s="31">
        <v>533.52</v>
      </c>
      <c r="L14" s="22">
        <f t="shared" si="1"/>
        <v>10.678946577261252</v>
      </c>
      <c r="M14" s="22">
        <f t="shared" si="2"/>
        <v>524.96999999999991</v>
      </c>
      <c r="N14" s="17">
        <f t="shared" si="3"/>
        <v>2.0342013024099003E-2</v>
      </c>
      <c r="O14" s="23">
        <v>513</v>
      </c>
      <c r="P14" s="28" t="s">
        <v>29</v>
      </c>
      <c r="Q14" s="28" t="s">
        <v>29</v>
      </c>
      <c r="R14" s="30" t="s">
        <v>50</v>
      </c>
      <c r="S14" s="30" t="s">
        <v>24</v>
      </c>
      <c r="U14" s="5"/>
    </row>
    <row r="15" spans="1:21" ht="43.5" customHeight="1" x14ac:dyDescent="0.2">
      <c r="A15" s="15">
        <v>11</v>
      </c>
      <c r="B15" s="34" t="s">
        <v>43</v>
      </c>
      <c r="C15" s="33" t="s">
        <v>25</v>
      </c>
      <c r="D15" s="33">
        <v>20</v>
      </c>
      <c r="E15" s="22">
        <v>147</v>
      </c>
      <c r="F15" s="25">
        <f t="shared" si="0"/>
        <v>2940</v>
      </c>
      <c r="G15" s="22" t="s">
        <v>15</v>
      </c>
      <c r="H15" s="22" t="s">
        <v>15</v>
      </c>
      <c r="I15" s="31">
        <v>151.41</v>
      </c>
      <c r="J15" s="31">
        <v>147</v>
      </c>
      <c r="K15" s="31">
        <v>15288</v>
      </c>
      <c r="L15" s="22">
        <f t="shared" si="1"/>
        <v>8740.3876465921112</v>
      </c>
      <c r="M15" s="22">
        <f t="shared" si="2"/>
        <v>5195.47</v>
      </c>
      <c r="N15" s="17">
        <f t="shared" si="3"/>
        <v>1.6823093284326751</v>
      </c>
      <c r="O15" s="23">
        <v>147</v>
      </c>
      <c r="P15" s="28" t="s">
        <v>29</v>
      </c>
      <c r="Q15" s="28" t="s">
        <v>29</v>
      </c>
      <c r="R15" s="33" t="s">
        <v>51</v>
      </c>
      <c r="S15" s="33" t="s">
        <v>53</v>
      </c>
      <c r="U15" s="5"/>
    </row>
    <row r="16" spans="1:21" ht="33.75" customHeight="1" x14ac:dyDescent="0.2">
      <c r="A16" s="15">
        <v>12</v>
      </c>
      <c r="B16" s="34" t="s">
        <v>44</v>
      </c>
      <c r="C16" s="33" t="s">
        <v>25</v>
      </c>
      <c r="D16" s="33">
        <v>15</v>
      </c>
      <c r="E16" s="22">
        <v>320</v>
      </c>
      <c r="F16" s="25">
        <f t="shared" si="0"/>
        <v>4800</v>
      </c>
      <c r="G16" s="22" t="s">
        <v>15</v>
      </c>
      <c r="H16" s="22" t="s">
        <v>15</v>
      </c>
      <c r="I16" s="31">
        <v>329.6</v>
      </c>
      <c r="J16" s="31">
        <v>320</v>
      </c>
      <c r="K16" s="31">
        <v>332.8</v>
      </c>
      <c r="L16" s="22">
        <f t="shared" si="1"/>
        <v>6.6613311982916326</v>
      </c>
      <c r="M16" s="22">
        <f t="shared" si="2"/>
        <v>327.4666666666667</v>
      </c>
      <c r="N16" s="17">
        <f t="shared" si="3"/>
        <v>2.0342013024099038E-2</v>
      </c>
      <c r="O16" s="23">
        <v>320</v>
      </c>
      <c r="P16" s="28" t="s">
        <v>29</v>
      </c>
      <c r="Q16" s="28" t="s">
        <v>29</v>
      </c>
      <c r="R16" s="33" t="s">
        <v>47</v>
      </c>
      <c r="S16" s="33" t="s">
        <v>53</v>
      </c>
      <c r="U16" s="5"/>
    </row>
    <row r="17" spans="1:21" ht="39" customHeight="1" x14ac:dyDescent="0.2">
      <c r="A17" s="15">
        <v>13</v>
      </c>
      <c r="B17" s="34" t="s">
        <v>44</v>
      </c>
      <c r="C17" s="33" t="s">
        <v>25</v>
      </c>
      <c r="D17" s="33">
        <v>15</v>
      </c>
      <c r="E17" s="22">
        <v>230</v>
      </c>
      <c r="F17" s="25">
        <f t="shared" si="0"/>
        <v>3450</v>
      </c>
      <c r="G17" s="22" t="s">
        <v>15</v>
      </c>
      <c r="H17" s="22" t="s">
        <v>15</v>
      </c>
      <c r="I17" s="31">
        <v>236.9</v>
      </c>
      <c r="J17" s="31">
        <v>230</v>
      </c>
      <c r="K17" s="31">
        <v>239.2</v>
      </c>
      <c r="L17" s="22">
        <f t="shared" si="1"/>
        <v>4.7878317987721015</v>
      </c>
      <c r="M17" s="22">
        <f t="shared" si="2"/>
        <v>235.36666666666665</v>
      </c>
      <c r="N17" s="17">
        <f t="shared" si="3"/>
        <v>2.0342013024099003E-2</v>
      </c>
      <c r="O17" s="23">
        <v>230</v>
      </c>
      <c r="P17" s="28" t="s">
        <v>29</v>
      </c>
      <c r="Q17" s="28" t="s">
        <v>29</v>
      </c>
      <c r="R17" s="33" t="s">
        <v>47</v>
      </c>
      <c r="S17" s="33" t="s">
        <v>53</v>
      </c>
      <c r="U17" s="5"/>
    </row>
    <row r="18" spans="1:21" ht="50.25" customHeight="1" x14ac:dyDescent="0.2">
      <c r="A18" s="15">
        <v>14</v>
      </c>
      <c r="B18" s="34" t="s">
        <v>45</v>
      </c>
      <c r="C18" s="3" t="s">
        <v>25</v>
      </c>
      <c r="D18" s="3">
        <v>100</v>
      </c>
      <c r="E18" s="22">
        <f t="shared" si="4"/>
        <v>210</v>
      </c>
      <c r="F18" s="25">
        <f t="shared" si="0"/>
        <v>21000</v>
      </c>
      <c r="G18" s="22" t="s">
        <v>15</v>
      </c>
      <c r="H18" s="22" t="s">
        <v>15</v>
      </c>
      <c r="I18" s="31">
        <v>190.9</v>
      </c>
      <c r="J18" s="31">
        <v>210</v>
      </c>
      <c r="K18" s="31">
        <v>210.2</v>
      </c>
      <c r="L18" s="22">
        <f t="shared" si="1"/>
        <v>11.08557621416225</v>
      </c>
      <c r="M18" s="22">
        <f t="shared" si="2"/>
        <v>203.69999999999996</v>
      </c>
      <c r="N18" s="17">
        <f t="shared" si="3"/>
        <v>5.4421090889358134E-2</v>
      </c>
      <c r="O18" s="23">
        <v>210</v>
      </c>
      <c r="P18" s="28" t="s">
        <v>29</v>
      </c>
      <c r="Q18" s="28" t="s">
        <v>29</v>
      </c>
      <c r="R18" s="37" t="s">
        <v>52</v>
      </c>
      <c r="S18" s="3" t="s">
        <v>24</v>
      </c>
      <c r="U18" s="5"/>
    </row>
    <row r="19" spans="1:21" s="8" customFormat="1" x14ac:dyDescent="0.2">
      <c r="A19" s="49" t="s">
        <v>16</v>
      </c>
      <c r="B19" s="50"/>
      <c r="C19" s="50"/>
      <c r="D19" s="50"/>
      <c r="E19" s="51"/>
      <c r="F19" s="21">
        <f>SUM(F5:F18)</f>
        <v>95178</v>
      </c>
      <c r="G19" s="6"/>
      <c r="H19" s="7"/>
      <c r="L19" s="4"/>
      <c r="M19" s="4"/>
      <c r="N19" s="5"/>
      <c r="O19" s="24"/>
    </row>
    <row r="22" spans="1:21" s="10" customFormat="1" ht="81" customHeight="1" x14ac:dyDescent="0.25">
      <c r="A22" s="40" t="s">
        <v>26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9"/>
    </row>
    <row r="23" spans="1:21" s="10" customFormat="1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9"/>
      <c r="R23" s="9"/>
      <c r="S23" s="11"/>
      <c r="T23" s="11"/>
    </row>
    <row r="24" spans="1:21" s="10" customFormat="1" ht="12.75" customHeight="1" x14ac:dyDescent="0.25">
      <c r="A24" s="41" t="s">
        <v>33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9"/>
    </row>
    <row r="25" spans="1:21" s="10" customFormat="1" ht="13.5" customHeight="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9"/>
    </row>
    <row r="26" spans="1:21" s="2" customFormat="1" ht="118.5" customHeight="1" x14ac:dyDescent="0.2">
      <c r="A26" s="42" t="s">
        <v>54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1:21" s="2" customFormat="1" ht="48" customHeight="1" x14ac:dyDescent="0.2">
      <c r="A27" s="40" t="s">
        <v>30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</row>
    <row r="28" spans="1:21" s="2" customFormat="1" ht="66" customHeight="1" x14ac:dyDescent="0.2">
      <c r="A28" s="40" t="s">
        <v>31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</row>
    <row r="29" spans="1:21" s="10" customFormat="1" ht="53.45" customHeight="1" x14ac:dyDescent="0.25">
      <c r="A29" s="40" t="s">
        <v>32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11"/>
    </row>
    <row r="30" spans="1:21" s="2" customFormat="1" ht="74.25" customHeight="1" x14ac:dyDescent="0.2">
      <c r="A30" s="40" t="s">
        <v>27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</row>
    <row r="31" spans="1:21" s="2" customFormat="1" ht="79.5" customHeight="1" x14ac:dyDescent="0.2">
      <c r="A31" s="40" t="s">
        <v>28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</row>
    <row r="32" spans="1:21" s="16" customFormat="1" ht="13.5" customHeight="1" x14ac:dyDescent="0.2"/>
    <row r="33" spans="1:20" s="2" customFormat="1" x14ac:dyDescent="0.2">
      <c r="B33" s="10"/>
      <c r="G33" s="12"/>
      <c r="J33" s="12"/>
      <c r="L33" s="12"/>
      <c r="M33" s="13"/>
      <c r="N33" s="13"/>
    </row>
    <row r="34" spans="1:20" s="2" customFormat="1" x14ac:dyDescent="0.2">
      <c r="B34" s="10"/>
      <c r="G34" s="12"/>
      <c r="J34" s="12"/>
      <c r="L34" s="12"/>
      <c r="M34" s="13"/>
      <c r="N34" s="13"/>
    </row>
    <row r="35" spans="1:20" s="2" customFormat="1" x14ac:dyDescent="0.2">
      <c r="B35" s="10"/>
      <c r="G35" s="12"/>
      <c r="J35" s="12"/>
      <c r="L35" s="12"/>
      <c r="M35" s="13"/>
      <c r="N35" s="13"/>
    </row>
    <row r="36" spans="1:20" s="2" customFormat="1" ht="15" x14ac:dyDescent="0.25">
      <c r="B36"/>
      <c r="G36" s="12"/>
      <c r="J36" s="12"/>
      <c r="L36" s="12"/>
      <c r="M36" s="13"/>
      <c r="N36" s="13"/>
      <c r="O36" s="13"/>
      <c r="P36" s="13"/>
      <c r="Q36" s="13"/>
      <c r="R36" s="13"/>
      <c r="S36" s="13"/>
      <c r="T36" s="13"/>
    </row>
    <row r="37" spans="1:20" s="2" customFormat="1" x14ac:dyDescent="0.2">
      <c r="B37" s="10"/>
      <c r="G37" s="12"/>
      <c r="J37" s="12"/>
      <c r="L37" s="12"/>
      <c r="M37" s="13"/>
      <c r="N37" s="13"/>
    </row>
    <row r="38" spans="1:20" s="2" customFormat="1" x14ac:dyDescent="0.2">
      <c r="G38" s="12"/>
      <c r="J38" s="12"/>
      <c r="L38" s="12"/>
      <c r="M38" s="13"/>
      <c r="N38" s="13"/>
    </row>
    <row r="39" spans="1:20" s="2" customFormat="1" x14ac:dyDescent="0.2">
      <c r="G39" s="12"/>
      <c r="J39" s="12"/>
      <c r="L39" s="12"/>
      <c r="M39" s="13"/>
      <c r="N39" s="13"/>
    </row>
    <row r="40" spans="1:20" s="13" customFormat="1" x14ac:dyDescent="0.2">
      <c r="A40" s="10" t="s">
        <v>17</v>
      </c>
      <c r="B40" s="10"/>
      <c r="C40" s="2"/>
      <c r="D40" s="2"/>
      <c r="E40" s="2"/>
      <c r="F40" s="2"/>
      <c r="G40" s="12"/>
      <c r="H40" s="2"/>
      <c r="I40" s="2"/>
      <c r="J40" s="12"/>
      <c r="K40" s="2"/>
      <c r="L40" s="12"/>
      <c r="O40" s="2"/>
    </row>
    <row r="41" spans="1:20" s="13" customFormat="1" x14ac:dyDescent="0.2">
      <c r="A41" s="2"/>
      <c r="B41" s="2"/>
      <c r="C41" s="2"/>
      <c r="D41" s="2"/>
      <c r="E41" s="2"/>
      <c r="F41" s="2"/>
      <c r="G41" s="12"/>
      <c r="H41" s="2"/>
      <c r="I41" s="2"/>
      <c r="J41" s="12"/>
      <c r="K41" s="2"/>
      <c r="L41" s="12"/>
      <c r="O41" s="2"/>
    </row>
    <row r="42" spans="1:20" s="13" customFormat="1" x14ac:dyDescent="0.2">
      <c r="A42" s="2"/>
      <c r="B42" s="2"/>
      <c r="C42" s="2"/>
      <c r="D42" s="2"/>
      <c r="E42" s="2"/>
      <c r="F42" s="2"/>
      <c r="G42" s="12"/>
      <c r="H42" s="2"/>
      <c r="I42" s="2"/>
      <c r="J42" s="12"/>
      <c r="K42" s="2"/>
      <c r="L42" s="12"/>
      <c r="O42" s="2"/>
    </row>
    <row r="43" spans="1:20" s="13" customFormat="1" x14ac:dyDescent="0.2">
      <c r="A43" s="2"/>
      <c r="B43" s="2"/>
      <c r="C43" s="2"/>
      <c r="D43" s="2"/>
      <c r="E43" s="2"/>
      <c r="F43" s="2"/>
      <c r="G43" s="12"/>
      <c r="H43" s="2"/>
      <c r="I43" s="2"/>
      <c r="J43" s="12"/>
      <c r="K43" s="2"/>
      <c r="L43" s="12"/>
      <c r="O43" s="2"/>
    </row>
    <row r="44" spans="1:20" s="13" customFormat="1" x14ac:dyDescent="0.2">
      <c r="A44" s="2"/>
      <c r="B44" s="2"/>
      <c r="C44" s="2"/>
      <c r="D44" s="2"/>
      <c r="E44" s="2"/>
      <c r="F44" s="2"/>
      <c r="G44" s="12"/>
      <c r="H44" s="2"/>
      <c r="I44" s="2"/>
      <c r="J44" s="12"/>
      <c r="K44" s="2"/>
      <c r="L44" s="12"/>
      <c r="O44" s="2"/>
    </row>
    <row r="45" spans="1:20" s="13" customFormat="1" x14ac:dyDescent="0.2">
      <c r="A45" s="2"/>
      <c r="B45" s="2"/>
      <c r="C45" s="2"/>
      <c r="D45" s="2"/>
      <c r="E45" s="2"/>
      <c r="F45" s="2"/>
      <c r="G45" s="12"/>
      <c r="H45" s="2"/>
      <c r="I45" s="2"/>
      <c r="J45" s="12"/>
      <c r="K45" s="2"/>
      <c r="L45" s="12"/>
      <c r="O45" s="2"/>
    </row>
    <row r="46" spans="1:20" s="13" customFormat="1" x14ac:dyDescent="0.2">
      <c r="A46" s="2"/>
      <c r="B46" s="2"/>
      <c r="C46" s="2"/>
      <c r="D46" s="2"/>
      <c r="E46" s="2"/>
      <c r="F46" s="2"/>
      <c r="G46" s="12"/>
      <c r="H46" s="2"/>
      <c r="I46" s="2"/>
      <c r="J46" s="12"/>
      <c r="K46" s="2"/>
      <c r="L46" s="12"/>
      <c r="O46" s="2"/>
    </row>
    <row r="47" spans="1:20" s="13" customFormat="1" x14ac:dyDescent="0.2">
      <c r="A47" s="2"/>
      <c r="B47" s="2"/>
      <c r="C47" s="2"/>
      <c r="D47" s="2"/>
      <c r="E47" s="2"/>
      <c r="F47" s="2"/>
      <c r="G47" s="12"/>
      <c r="H47" s="2"/>
      <c r="I47" s="2"/>
      <c r="J47" s="12"/>
      <c r="K47" s="2"/>
      <c r="L47" s="12"/>
      <c r="O47" s="2"/>
    </row>
    <row r="48" spans="1:20" s="13" customFormat="1" x14ac:dyDescent="0.2">
      <c r="A48" s="2"/>
      <c r="B48" s="2"/>
      <c r="C48" s="2"/>
      <c r="D48" s="2"/>
      <c r="E48" s="2"/>
      <c r="F48" s="2"/>
      <c r="G48" s="12"/>
      <c r="H48" s="2"/>
      <c r="I48" s="2"/>
      <c r="J48" s="12"/>
      <c r="K48" s="2"/>
      <c r="L48" s="12"/>
      <c r="O48" s="2"/>
    </row>
    <row r="49" spans="1:15" s="13" customFormat="1" x14ac:dyDescent="0.2">
      <c r="A49" s="2"/>
      <c r="B49" s="2"/>
      <c r="C49" s="2"/>
      <c r="D49" s="2"/>
      <c r="E49" s="2"/>
      <c r="F49" s="2"/>
      <c r="G49" s="12"/>
      <c r="H49" s="2"/>
      <c r="I49" s="2"/>
      <c r="J49" s="12"/>
      <c r="K49" s="2"/>
      <c r="L49" s="12"/>
      <c r="O49" s="2"/>
    </row>
    <row r="50" spans="1:15" s="13" customFormat="1" x14ac:dyDescent="0.2">
      <c r="A50" s="2"/>
      <c r="B50" s="2"/>
      <c r="C50" s="2"/>
      <c r="D50" s="2"/>
      <c r="E50" s="2"/>
      <c r="F50" s="2"/>
      <c r="G50" s="12"/>
      <c r="H50" s="2"/>
      <c r="I50" s="2"/>
      <c r="J50" s="12"/>
      <c r="K50" s="2"/>
      <c r="L50" s="12"/>
      <c r="O50" s="2"/>
    </row>
    <row r="51" spans="1:15" x14ac:dyDescent="0.2">
      <c r="A51" s="2"/>
      <c r="B51" s="2"/>
      <c r="C51" s="2"/>
      <c r="D51" s="2"/>
      <c r="E51" s="2"/>
      <c r="F51" s="2"/>
      <c r="J51" s="5"/>
      <c r="N51" s="4"/>
    </row>
    <row r="52" spans="1:15" x14ac:dyDescent="0.2">
      <c r="A52" s="2"/>
      <c r="B52" s="2"/>
      <c r="C52" s="2"/>
      <c r="D52" s="2"/>
      <c r="E52" s="2"/>
      <c r="F52" s="2"/>
      <c r="J52" s="5"/>
      <c r="L52" s="5"/>
      <c r="N52" s="4"/>
    </row>
    <row r="53" spans="1:15" x14ac:dyDescent="0.2">
      <c r="A53" s="2"/>
      <c r="B53" s="2"/>
      <c r="C53" s="2"/>
      <c r="D53" s="2"/>
      <c r="E53" s="2"/>
      <c r="F53" s="2"/>
      <c r="J53" s="5"/>
      <c r="L53" s="5"/>
      <c r="N53" s="4"/>
    </row>
    <row r="54" spans="1:15" x14ac:dyDescent="0.2">
      <c r="A54" s="2"/>
      <c r="B54" s="2"/>
      <c r="C54" s="2"/>
      <c r="D54" s="2"/>
      <c r="E54" s="2"/>
      <c r="F54" s="2"/>
      <c r="J54" s="5"/>
      <c r="L54" s="5"/>
      <c r="N54" s="4"/>
    </row>
    <row r="55" spans="1:15" x14ac:dyDescent="0.2">
      <c r="A55" s="47" t="s">
        <v>18</v>
      </c>
      <c r="B55" s="48"/>
      <c r="J55" s="5"/>
      <c r="N55" s="4"/>
    </row>
    <row r="56" spans="1:15" x14ac:dyDescent="0.2">
      <c r="A56" s="4" t="s">
        <v>19</v>
      </c>
      <c r="E56" s="20"/>
      <c r="F56" s="14"/>
      <c r="G56" s="5"/>
      <c r="H56" s="5"/>
      <c r="J56" s="5"/>
      <c r="N56" s="4"/>
    </row>
    <row r="57" spans="1:15" x14ac:dyDescent="0.2">
      <c r="A57" s="26"/>
      <c r="B57" s="18"/>
      <c r="C57" s="18"/>
      <c r="G57" s="5"/>
      <c r="H57" s="5"/>
      <c r="J57" s="5"/>
      <c r="N57" s="4"/>
    </row>
    <row r="58" spans="1:15" x14ac:dyDescent="0.2">
      <c r="J58" s="5"/>
      <c r="M58" s="5"/>
      <c r="N58" s="4"/>
    </row>
    <row r="59" spans="1:15" x14ac:dyDescent="0.2">
      <c r="A59" s="47" t="s">
        <v>20</v>
      </c>
      <c r="B59" s="48"/>
      <c r="F59" s="5"/>
    </row>
    <row r="60" spans="1:15" x14ac:dyDescent="0.2">
      <c r="A60" s="4" t="s">
        <v>21</v>
      </c>
      <c r="E60" s="20"/>
      <c r="F60" s="20"/>
    </row>
  </sheetData>
  <autoFilter ref="A4:U19"/>
  <mergeCells count="28">
    <mergeCell ref="F3:F4"/>
    <mergeCell ref="G3:G4"/>
    <mergeCell ref="H3:H4"/>
    <mergeCell ref="I3:K3"/>
    <mergeCell ref="L3:N3"/>
    <mergeCell ref="A59:B59"/>
    <mergeCell ref="A19:E19"/>
    <mergeCell ref="A55:B55"/>
    <mergeCell ref="A28:S28"/>
    <mergeCell ref="A30:S30"/>
    <mergeCell ref="A31:S31"/>
    <mergeCell ref="A29:S29"/>
    <mergeCell ref="A1:S1"/>
    <mergeCell ref="A22:S22"/>
    <mergeCell ref="A24:S24"/>
    <mergeCell ref="A27:S27"/>
    <mergeCell ref="A26:S26"/>
    <mergeCell ref="P3:P4"/>
    <mergeCell ref="Q3:Q4"/>
    <mergeCell ref="R3:R4"/>
    <mergeCell ref="O3:O4"/>
    <mergeCell ref="S3:S4"/>
    <mergeCell ref="A2:P2"/>
    <mergeCell ref="A3:A4"/>
    <mergeCell ref="B3:B4"/>
    <mergeCell ref="C3:C4"/>
    <mergeCell ref="D3:D4"/>
    <mergeCell ref="E3:E4"/>
  </mergeCells>
  <pageMargins left="0.70866141732283472" right="0.70866141732283472" top="0.74803149606299213" bottom="0.74803149606299213" header="0.31496062992125984" footer="0.31496062992125984"/>
  <pageSetup paperSize="9" scale="55" fitToHeight="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114300</xdr:colOff>
                <xdr:row>40</xdr:row>
                <xdr:rowOff>123825</xdr:rowOff>
              </from>
              <to>
                <xdr:col>4</xdr:col>
                <xdr:colOff>333375</xdr:colOff>
                <xdr:row>44</xdr:row>
                <xdr:rowOff>142875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электротовары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заказ1</cp:lastModifiedBy>
  <cp:lastPrinted>2026-04-15T13:26:58Z</cp:lastPrinted>
  <dcterms:created xsi:type="dcterms:W3CDTF">2024-07-08T12:51:50Z</dcterms:created>
  <dcterms:modified xsi:type="dcterms:W3CDTF">2026-04-15T13:55:57Z</dcterms:modified>
</cp:coreProperties>
</file>