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18CF7E59-5D15-41FA-94E2-0A7FF8BCF37C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4" i="1" l="1"/>
  <c r="M14" i="1"/>
  <c r="Q14" i="1" s="1"/>
  <c r="N13" i="1"/>
  <c r="M13" i="1"/>
  <c r="R13" i="1" s="1"/>
  <c r="N12" i="1"/>
  <c r="M12" i="1"/>
  <c r="Q12" i="1" s="1"/>
  <c r="N11" i="1"/>
  <c r="M11" i="1"/>
  <c r="R11" i="1" s="1"/>
  <c r="N10" i="1"/>
  <c r="M10" i="1"/>
  <c r="Q10" i="1" s="1"/>
  <c r="N9" i="1"/>
  <c r="M9" i="1"/>
  <c r="P9" i="1" s="1"/>
  <c r="S9" i="1" s="1"/>
  <c r="N8" i="1"/>
  <c r="M8" i="1"/>
  <c r="Q8" i="1" s="1"/>
  <c r="N7" i="1"/>
  <c r="M7" i="1"/>
  <c r="R7" i="1" s="1"/>
  <c r="N6" i="1"/>
  <c r="M6" i="1"/>
  <c r="Q6" i="1" s="1"/>
  <c r="N5" i="1"/>
  <c r="M5" i="1"/>
  <c r="Q5" i="1" s="1"/>
  <c r="O7" i="1" l="1"/>
  <c r="R6" i="1"/>
  <c r="P7" i="1"/>
  <c r="S7" i="1" s="1"/>
  <c r="R14" i="1"/>
  <c r="O13" i="1"/>
  <c r="O10" i="1"/>
  <c r="P10" i="1"/>
  <c r="S10" i="1" s="1"/>
  <c r="O11" i="1"/>
  <c r="P8" i="1"/>
  <c r="S8" i="1" s="1"/>
  <c r="O8" i="1"/>
  <c r="O12" i="1"/>
  <c r="O6" i="1"/>
  <c r="O9" i="1"/>
  <c r="R10" i="1"/>
  <c r="P11" i="1"/>
  <c r="S11" i="1" s="1"/>
  <c r="P12" i="1"/>
  <c r="S12" i="1" s="1"/>
  <c r="O14" i="1"/>
  <c r="P6" i="1"/>
  <c r="S6" i="1" s="1"/>
  <c r="P14" i="1"/>
  <c r="S14" i="1" s="1"/>
  <c r="O5" i="1"/>
  <c r="Q9" i="1"/>
  <c r="Q13" i="1"/>
  <c r="R5" i="1"/>
  <c r="R9" i="1"/>
  <c r="Q7" i="1"/>
  <c r="R8" i="1"/>
  <c r="Q11" i="1"/>
  <c r="R12" i="1"/>
  <c r="P5" i="1"/>
  <c r="S5" i="1" s="1"/>
  <c r="P13" i="1"/>
  <c r="S13" i="1" s="1"/>
  <c r="N4" i="1"/>
  <c r="M4" i="1"/>
  <c r="P4" i="1" s="1"/>
  <c r="S4" i="1" s="1"/>
  <c r="O4" i="1" l="1"/>
  <c r="S15" i="1"/>
  <c r="Q4" i="1"/>
  <c r="R4" i="1" l="1"/>
  <c r="N16" i="1" l="1"/>
</calcChain>
</file>

<file path=xl/sharedStrings.xml><?xml version="1.0" encoding="utf-8"?>
<sst xmlns="http://schemas.openxmlformats.org/spreadsheetml/2006/main" count="69" uniqueCount="39">
  <si>
    <t>№</t>
  </si>
  <si>
    <t>Ед. изм</t>
  </si>
  <si>
    <t>Данные реестра контрактов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</si>
  <si>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</si>
  <si>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</si>
  <si>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Номер сведений о контракте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</si>
  <si>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</si>
  <si>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</si>
  <si>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</si>
  <si>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</si>
  <si>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</si>
  <si>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</si>
  <si>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</si>
  <si>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</si>
  <si>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-</t>
  </si>
  <si>
    <t>В результате проведенного расчета НМЦ  договора составила:</t>
  </si>
  <si>
    <t>руб.</t>
  </si>
  <si>
    <t xml:space="preserve"> ОБОСНОВАНИЕ НАЧАЛЬНОЙ (МАКСИМАЛЬНОЙ) ЦЕНЫ ДОГОВОРА </t>
  </si>
  <si>
    <t>Штука</t>
  </si>
  <si>
    <t>Кол-во</t>
  </si>
  <si>
    <t>Наименование товара</t>
  </si>
  <si>
    <t>Проволока вязальная 2 мм бухта 100 м</t>
  </si>
  <si>
    <t>Стальной трос для растяжки DIN 3055, 2 мм, 10 м</t>
  </si>
  <si>
    <t>Ковровая дорожка ретро</t>
  </si>
  <si>
    <t>Кисти плоские</t>
  </si>
  <si>
    <t>Краска 9 л. Колерованная</t>
  </si>
  <si>
    <t>Клей Титан</t>
  </si>
  <si>
    <t>Перья микс</t>
  </si>
  <si>
    <t>Краска Аэрозольная Kudo 1028</t>
  </si>
  <si>
    <t>Жимки алюмин. 2мм</t>
  </si>
  <si>
    <t>Карабины 5*50мм</t>
  </si>
  <si>
    <t>Нержавеющий рым-болтМ6x60</t>
  </si>
  <si>
    <t>набор</t>
  </si>
  <si>
    <t>ИЦИ №6
Вх. №193 от 09.04.2026</t>
  </si>
  <si>
    <t>ИЦИ №1
Вх. №138,143,148,153,158,163,168,173,178,183,188 от 09.04.2026</t>
  </si>
  <si>
    <t>ИЦИ №5
Вх. №142,147,152,157,162,167,172,177,182,187,192 от 09.04.2026</t>
  </si>
  <si>
    <t>ИЦИ №4
Вх. №141,146,151,156,161,166,171,176,181,186,191от 09.04.2026</t>
  </si>
  <si>
    <t>ИЦИ №3
Вх. №140,145,150, 155,160,165,170,175,180,185,190от 09.04.2026</t>
  </si>
  <si>
    <t>ИЦИ №2
Вх. №139,144,149,154,159,164,169,174,179,184,189от 09.04.2026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</si>
</sst>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6" fillId="0" borderId="0" xfId="0" applyFont="1"/>
    <xf numFmtId="4" fontId="9" fillId="0" borderId="0" xfId="0" applyNumberFormat="1" applyFont="1" applyBorder="1" applyAlignment="1" applyProtection="1">
      <alignment vertical="center"/>
      <protection locked="0"/>
    </xf>
    <xf numFmtId="4" fontId="9" fillId="0" borderId="3" xfId="0" applyNumberFormat="1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4" fontId="1" fillId="0" borderId="0" xfId="0" applyNumberFormat="1" applyFont="1" applyAlignment="1">
      <alignment vertical="center"/>
    </xf>
    <xf numFmtId="2" fontId="0" fillId="0" borderId="0" xfId="0" applyNumberForma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0" fillId="0" borderId="1" xfId="0" applyFont="1" applyBorder="1"/>
    <xf numFmtId="1" fontId="6" fillId="0" borderId="1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left" vertical="top" wrapText="1"/>
      <protection locked="0"/>
    </xf>
    <xf numFmtId="0" fontId="9" fillId="0" borderId="6" xfId="0" applyFont="1" applyBorder="1" applyAlignment="1">
      <alignment horizontal="left"/>
    </xf>
    <xf numFmtId="0" fontId="8" fillId="0" borderId="5" xfId="0" applyFont="1" applyBorder="1" applyAlignment="1" applyProtection="1">
      <alignment horizontal="left" vertical="top" wrapText="1"/>
      <protection locked="0"/>
    </xf>
    <xf numFmtId="0" fontId="8" fillId="0" borderId="5" xfId="0" applyFont="1" applyBorder="1"/>
    <xf numFmtId="164" fontId="8" fillId="0" borderId="5" xfId="0" applyNumberFormat="1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wrapText="1"/>
      <protection locked="0"/>
    </xf>
    <xf numFmtId="2" fontId="9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2</xdr:row>
      <xdr:rowOff>952500</xdr:rowOff>
    </xdr:from>
    <xdr:to>
      <xdr:col>15</xdr:col>
      <xdr:colOff>0</xdr:colOff>
      <xdr:row>2</xdr:row>
      <xdr:rowOff>1304925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48AC07F4-F313-417F-90BA-E58CC50A4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28925"/>
          <a:ext cx="1114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19050</xdr:colOff>
      <xdr:row>2</xdr:row>
      <xdr:rowOff>923925</xdr:rowOff>
    </xdr:from>
    <xdr:to>
      <xdr:col>13</xdr:col>
      <xdr:colOff>1019175</xdr:colOff>
      <xdr:row>2</xdr:row>
      <xdr:rowOff>1362075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A2FC52F7-9FCB-4245-B4ED-DE476C412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2800350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19050</xdr:colOff>
      <xdr:row>2</xdr:row>
      <xdr:rowOff>1600200</xdr:rowOff>
    </xdr:from>
    <xdr:to>
      <xdr:col>15</xdr:col>
      <xdr:colOff>1447800</xdr:colOff>
      <xdr:row>2</xdr:row>
      <xdr:rowOff>1962150</xdr:rowOff>
    </xdr:to>
    <xdr:pic>
      <xdr:nvPicPr>
        <xdr:cNvPr id="12" name="Picture 5">
          <a:extLst>
            <a:ext uri="{FF2B5EF4-FFF2-40B4-BE49-F238E27FC236}">
              <a16:creationId xmlns:a16="http://schemas.microsoft.com/office/drawing/2014/main" id="{95E6C5F2-E074-4763-8A56-2D4320303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476625"/>
          <a:ext cx="13906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266700</xdr:colOff>
      <xdr:row>2</xdr:row>
      <xdr:rowOff>1400175</xdr:rowOff>
    </xdr:from>
    <xdr:to>
      <xdr:col>15</xdr:col>
      <xdr:colOff>419100</xdr:colOff>
      <xdr:row>2</xdr:row>
      <xdr:rowOff>1628775</xdr:rowOff>
    </xdr:to>
    <xdr:pic>
      <xdr:nvPicPr>
        <xdr:cNvPr id="13" name="Picture 6">
          <a:extLst>
            <a:ext uri="{FF2B5EF4-FFF2-40B4-BE49-F238E27FC236}">
              <a16:creationId xmlns:a16="http://schemas.microsoft.com/office/drawing/2014/main" id="{1C5AACF3-F7C4-448B-9E1F-0F149BD98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0" y="32766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0"/>
  <sheetViews>
    <sheetView tabSelected="1" zoomScale="115" zoomScaleNormal="115" workbookViewId="0">
      <selection activeCell="S15" sqref="S15"/>
    </sheetView>
  </sheetViews>
  <sheetFormatPr defaultRowHeight="15" x14ac:dyDescent="0.25"/>
  <cols>
    <col min="2" max="2" width="20.28515625" bestFit="1" customWidth="1"/>
    <col min="5" max="10" width="11.42578125" customWidth="1"/>
    <col min="11" max="11" width="10" customWidth="1"/>
    <col min="14" max="14" width="17.42578125" customWidth="1"/>
    <col min="15" max="15" width="16.42578125" customWidth="1"/>
    <col min="16" max="16" width="24.28515625" customWidth="1"/>
    <col min="17" max="17" width="10.28515625" customWidth="1"/>
    <col min="18" max="18" width="10.42578125" customWidth="1"/>
    <col min="19" max="19" width="16" customWidth="1"/>
    <col min="20" max="21" width="10.5703125" bestFit="1" customWidth="1"/>
  </cols>
  <sheetData>
    <row r="1" spans="1:22" ht="41.25" customHeight="1" x14ac:dyDescent="0.25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2" ht="51" customHeight="1" x14ac:dyDescent="0.25">
      <c r="A2" s="14" t="s">
        <v>0</v>
      </c>
      <c r="B2" s="14" t="s">
        <v>20</v>
      </c>
      <c r="C2" s="14" t="s">
        <v>1</v>
      </c>
      <c r="D2" s="14" t="s">
        <v>19</v>
      </c>
      <c r="E2" s="14"/>
      <c r="F2" s="14"/>
      <c r="G2" s="14"/>
      <c r="H2" s="14"/>
      <c r="I2" s="14"/>
      <c r="J2" s="14"/>
      <c r="K2" s="14" t="s">
        <v>2</v>
      </c>
      <c r="L2" s="14"/>
      <c r="M2" s="16" t="s">
        <v>3</v>
      </c>
      <c r="N2" s="16"/>
      <c r="O2" s="16"/>
      <c r="P2" s="17" t="s">
        <v>4</v>
      </c>
      <c r="Q2" s="17"/>
      <c r="R2" s="17"/>
      <c r="S2" s="17"/>
    </row>
    <row r="3" spans="1:22" ht="150" customHeight="1" x14ac:dyDescent="0.25">
      <c r="A3" s="14"/>
      <c r="B3" s="15"/>
      <c r="C3" s="14"/>
      <c r="D3" s="14"/>
      <c r="E3" s="20" t="s">
        <v>34</v>
      </c>
      <c r="F3" s="20" t="s">
        <v>38</v>
      </c>
      <c r="G3" s="20" t="s">
        <v>37</v>
      </c>
      <c r="H3" s="20" t="s">
        <v>36</v>
      </c>
      <c r="I3" s="20" t="s">
        <v>35</v>
      </c>
      <c r="J3" s="20" t="s">
        <v>33</v>
      </c>
      <c r="K3" s="1" t="s">
        <v>5</v>
      </c>
      <c r="L3" s="1" t="s">
        <v>6</v>
      </c>
      <c r="M3" s="1" t="s">
        <v>7</v>
      </c>
      <c r="N3" s="1" t="s">
        <v>8</v>
      </c>
      <c r="O3" s="1" t="s">
        <v>9</v>
      </c>
      <c r="P3" s="1" t="s">
        <v>10</v>
      </c>
      <c r="Q3" s="1" t="s">
        <v>11</v>
      </c>
      <c r="R3" s="1" t="s">
        <v>12</v>
      </c>
      <c r="S3" s="1" t="s">
        <v>13</v>
      </c>
    </row>
    <row r="4" spans="1:22" ht="42" customHeight="1" x14ac:dyDescent="0.25">
      <c r="A4" s="22">
        <v>1</v>
      </c>
      <c r="B4" s="21" t="s">
        <v>21</v>
      </c>
      <c r="C4" s="23" t="s">
        <v>18</v>
      </c>
      <c r="D4" s="19">
        <v>11</v>
      </c>
      <c r="E4" s="24">
        <v>475</v>
      </c>
      <c r="F4" s="24">
        <v>445</v>
      </c>
      <c r="G4" s="24">
        <v>931.11</v>
      </c>
      <c r="H4" s="24">
        <v>799</v>
      </c>
      <c r="I4" s="24">
        <v>510</v>
      </c>
      <c r="J4" s="24">
        <v>958</v>
      </c>
      <c r="K4" s="36" t="s">
        <v>14</v>
      </c>
      <c r="L4" s="36" t="s">
        <v>14</v>
      </c>
      <c r="M4" s="25">
        <f>ROUND(AVERAGE(E4:J4),2)</f>
        <v>686.35</v>
      </c>
      <c r="N4" s="26">
        <f>SQRT(VAR(E4:J4))</f>
        <v>236.81603412072113</v>
      </c>
      <c r="O4" s="27">
        <f>N4/M4*100</f>
        <v>34.503683852367026</v>
      </c>
      <c r="P4" s="25">
        <f>D4*M4</f>
        <v>7549.85</v>
      </c>
      <c r="Q4" s="25">
        <f>M4</f>
        <v>686.35</v>
      </c>
      <c r="R4" s="28">
        <f>M4</f>
        <v>686.35</v>
      </c>
      <c r="S4" s="29">
        <f>P4</f>
        <v>7549.85</v>
      </c>
      <c r="T4" s="11"/>
      <c r="U4" s="11"/>
      <c r="V4" s="11"/>
    </row>
    <row r="5" spans="1:22" ht="51.75" customHeight="1" x14ac:dyDescent="0.25">
      <c r="A5" s="22">
        <v>2</v>
      </c>
      <c r="B5" s="21" t="s">
        <v>22</v>
      </c>
      <c r="C5" s="23" t="s">
        <v>18</v>
      </c>
      <c r="D5" s="19">
        <v>10</v>
      </c>
      <c r="E5" s="24">
        <v>126</v>
      </c>
      <c r="F5" s="24">
        <v>79.86</v>
      </c>
      <c r="G5" s="24">
        <v>310</v>
      </c>
      <c r="H5" s="24">
        <v>80</v>
      </c>
      <c r="I5" s="24">
        <v>64</v>
      </c>
      <c r="J5" s="24">
        <v>212</v>
      </c>
      <c r="K5" s="36" t="s">
        <v>14</v>
      </c>
      <c r="L5" s="36" t="s">
        <v>14</v>
      </c>
      <c r="M5" s="25">
        <f t="shared" ref="M5:M14" si="0">ROUND(AVERAGE(E5:J5),2)</f>
        <v>145.31</v>
      </c>
      <c r="N5" s="26">
        <f t="shared" ref="N5:N14" si="1">SQRT(VAR(E5:J5))</f>
        <v>97.060437872492628</v>
      </c>
      <c r="O5" s="27">
        <f t="shared" ref="O5:O14" si="2">N5/M5*100</f>
        <v>66.795428994902366</v>
      </c>
      <c r="P5" s="25">
        <f t="shared" ref="P5:P14" si="3">D5*M5</f>
        <v>1453.1</v>
      </c>
      <c r="Q5" s="25">
        <f t="shared" ref="Q5:Q14" si="4">M5</f>
        <v>145.31</v>
      </c>
      <c r="R5" s="28">
        <f t="shared" ref="R5:R14" si="5">M5</f>
        <v>145.31</v>
      </c>
      <c r="S5" s="28">
        <f t="shared" ref="S5:S14" si="6">P5</f>
        <v>1453.1</v>
      </c>
      <c r="T5" s="11"/>
      <c r="U5" s="11"/>
      <c r="V5" s="11"/>
    </row>
    <row r="6" spans="1:22" ht="39.75" customHeight="1" x14ac:dyDescent="0.25">
      <c r="A6" s="22">
        <v>3</v>
      </c>
      <c r="B6" s="21" t="s">
        <v>23</v>
      </c>
      <c r="C6" s="23" t="s">
        <v>18</v>
      </c>
      <c r="D6" s="19">
        <v>7</v>
      </c>
      <c r="E6" s="24">
        <v>1628</v>
      </c>
      <c r="F6" s="24">
        <v>2454</v>
      </c>
      <c r="G6" s="24">
        <v>865</v>
      </c>
      <c r="H6" s="24">
        <v>1089</v>
      </c>
      <c r="I6" s="24">
        <v>1381</v>
      </c>
      <c r="J6" s="24">
        <v>1913</v>
      </c>
      <c r="K6" s="36" t="s">
        <v>14</v>
      </c>
      <c r="L6" s="36" t="s">
        <v>14</v>
      </c>
      <c r="M6" s="25">
        <f t="shared" si="0"/>
        <v>1555</v>
      </c>
      <c r="N6" s="26">
        <f t="shared" si="1"/>
        <v>577.10068445636068</v>
      </c>
      <c r="O6" s="27">
        <f t="shared" si="2"/>
        <v>37.112584209412262</v>
      </c>
      <c r="P6" s="25">
        <f t="shared" si="3"/>
        <v>10885</v>
      </c>
      <c r="Q6" s="25">
        <f t="shared" si="4"/>
        <v>1555</v>
      </c>
      <c r="R6" s="28">
        <f t="shared" si="5"/>
        <v>1555</v>
      </c>
      <c r="S6" s="28">
        <f t="shared" si="6"/>
        <v>10885</v>
      </c>
      <c r="T6" s="11"/>
      <c r="U6" s="11"/>
      <c r="V6" s="11"/>
    </row>
    <row r="7" spans="1:22" x14ac:dyDescent="0.25">
      <c r="A7" s="22">
        <v>4</v>
      </c>
      <c r="B7" s="18" t="s">
        <v>24</v>
      </c>
      <c r="C7" s="23" t="s">
        <v>18</v>
      </c>
      <c r="D7" s="19">
        <v>10</v>
      </c>
      <c r="E7" s="24">
        <v>354</v>
      </c>
      <c r="F7" s="24">
        <v>243</v>
      </c>
      <c r="G7" s="24">
        <v>430</v>
      </c>
      <c r="H7" s="24">
        <v>153</v>
      </c>
      <c r="I7" s="24">
        <v>243.04</v>
      </c>
      <c r="J7" s="24">
        <v>492</v>
      </c>
      <c r="K7" s="36" t="s">
        <v>14</v>
      </c>
      <c r="L7" s="36" t="s">
        <v>14</v>
      </c>
      <c r="M7" s="25">
        <f t="shared" si="0"/>
        <v>319.17</v>
      </c>
      <c r="N7" s="26">
        <f t="shared" si="1"/>
        <v>128.51205494686747</v>
      </c>
      <c r="O7" s="27">
        <f t="shared" si="2"/>
        <v>40.264453096114124</v>
      </c>
      <c r="P7" s="25">
        <f t="shared" si="3"/>
        <v>3191.7000000000003</v>
      </c>
      <c r="Q7" s="25">
        <f t="shared" si="4"/>
        <v>319.17</v>
      </c>
      <c r="R7" s="28">
        <f t="shared" si="5"/>
        <v>319.17</v>
      </c>
      <c r="S7" s="28">
        <f t="shared" si="6"/>
        <v>3191.7000000000003</v>
      </c>
      <c r="T7" s="11"/>
      <c r="U7" s="11"/>
      <c r="V7" s="11"/>
    </row>
    <row r="8" spans="1:22" ht="30" x14ac:dyDescent="0.25">
      <c r="A8" s="22">
        <v>5</v>
      </c>
      <c r="B8" s="21" t="s">
        <v>25</v>
      </c>
      <c r="C8" s="23" t="s">
        <v>18</v>
      </c>
      <c r="D8" s="19">
        <v>1</v>
      </c>
      <c r="E8" s="24">
        <v>4249</v>
      </c>
      <c r="F8" s="24">
        <v>3700</v>
      </c>
      <c r="G8" s="24">
        <v>9436</v>
      </c>
      <c r="H8" s="24">
        <v>3350</v>
      </c>
      <c r="I8" s="24">
        <v>4346</v>
      </c>
      <c r="J8" s="24">
        <v>5958</v>
      </c>
      <c r="K8" s="36" t="s">
        <v>14</v>
      </c>
      <c r="L8" s="36" t="s">
        <v>14</v>
      </c>
      <c r="M8" s="25">
        <f t="shared" si="0"/>
        <v>5173.17</v>
      </c>
      <c r="N8" s="26">
        <f t="shared" si="1"/>
        <v>2272.4505201800698</v>
      </c>
      <c r="O8" s="27">
        <f t="shared" si="2"/>
        <v>43.927621171932678</v>
      </c>
      <c r="P8" s="25">
        <f t="shared" si="3"/>
        <v>5173.17</v>
      </c>
      <c r="Q8" s="25">
        <f t="shared" si="4"/>
        <v>5173.17</v>
      </c>
      <c r="R8" s="28">
        <f t="shared" si="5"/>
        <v>5173.17</v>
      </c>
      <c r="S8" s="28">
        <f t="shared" si="6"/>
        <v>5173.17</v>
      </c>
      <c r="T8" s="11"/>
      <c r="U8" s="11"/>
      <c r="V8" s="11"/>
    </row>
    <row r="9" spans="1:22" x14ac:dyDescent="0.25">
      <c r="A9" s="22">
        <v>6</v>
      </c>
      <c r="B9" s="18" t="s">
        <v>26</v>
      </c>
      <c r="C9" s="23" t="s">
        <v>18</v>
      </c>
      <c r="D9" s="19">
        <v>10</v>
      </c>
      <c r="E9" s="24">
        <v>379</v>
      </c>
      <c r="F9" s="24">
        <v>501</v>
      </c>
      <c r="G9" s="24">
        <v>399</v>
      </c>
      <c r="H9" s="24">
        <v>408</v>
      </c>
      <c r="I9" s="24">
        <v>397</v>
      </c>
      <c r="J9" s="24">
        <v>555</v>
      </c>
      <c r="K9" s="36" t="s">
        <v>14</v>
      </c>
      <c r="L9" s="36" t="s">
        <v>14</v>
      </c>
      <c r="M9" s="25">
        <f t="shared" si="0"/>
        <v>439.83</v>
      </c>
      <c r="N9" s="26">
        <f t="shared" si="1"/>
        <v>71.02229696839332</v>
      </c>
      <c r="O9" s="27">
        <f t="shared" si="2"/>
        <v>16.14767000168095</v>
      </c>
      <c r="P9" s="25">
        <f t="shared" si="3"/>
        <v>4398.3</v>
      </c>
      <c r="Q9" s="25">
        <f t="shared" si="4"/>
        <v>439.83</v>
      </c>
      <c r="R9" s="28">
        <f t="shared" si="5"/>
        <v>439.83</v>
      </c>
      <c r="S9" s="28">
        <f t="shared" si="6"/>
        <v>4398.3</v>
      </c>
      <c r="T9" s="11"/>
      <c r="U9" s="11"/>
      <c r="V9" s="11"/>
    </row>
    <row r="10" spans="1:22" x14ac:dyDescent="0.25">
      <c r="A10" s="22">
        <v>7</v>
      </c>
      <c r="B10" s="18" t="s">
        <v>27</v>
      </c>
      <c r="C10" s="23" t="s">
        <v>32</v>
      </c>
      <c r="D10" s="19">
        <v>13</v>
      </c>
      <c r="E10" s="24">
        <v>378</v>
      </c>
      <c r="F10" s="24">
        <v>1166</v>
      </c>
      <c r="G10" s="24">
        <v>102.48</v>
      </c>
      <c r="H10" s="24">
        <v>132.71</v>
      </c>
      <c r="I10" s="24">
        <v>103</v>
      </c>
      <c r="J10" s="24">
        <v>693</v>
      </c>
      <c r="K10" s="36" t="s">
        <v>14</v>
      </c>
      <c r="L10" s="36" t="s">
        <v>14</v>
      </c>
      <c r="M10" s="25">
        <f t="shared" si="0"/>
        <v>429.2</v>
      </c>
      <c r="N10" s="26">
        <f t="shared" si="1"/>
        <v>428.05252913242623</v>
      </c>
      <c r="O10" s="27">
        <f t="shared" si="2"/>
        <v>99.732648912494454</v>
      </c>
      <c r="P10" s="25">
        <f t="shared" si="3"/>
        <v>5579.5999999999995</v>
      </c>
      <c r="Q10" s="25">
        <f t="shared" si="4"/>
        <v>429.2</v>
      </c>
      <c r="R10" s="28">
        <f t="shared" si="5"/>
        <v>429.2</v>
      </c>
      <c r="S10" s="28">
        <f t="shared" si="6"/>
        <v>5579.5999999999995</v>
      </c>
      <c r="T10" s="11"/>
      <c r="U10" s="11"/>
      <c r="V10" s="11"/>
    </row>
    <row r="11" spans="1:22" ht="30" x14ac:dyDescent="0.25">
      <c r="A11" s="22">
        <v>8</v>
      </c>
      <c r="B11" s="21" t="s">
        <v>28</v>
      </c>
      <c r="C11" s="23" t="s">
        <v>18</v>
      </c>
      <c r="D11" s="19">
        <v>30</v>
      </c>
      <c r="E11" s="24">
        <v>1635</v>
      </c>
      <c r="F11" s="24">
        <v>336</v>
      </c>
      <c r="G11" s="24">
        <v>524</v>
      </c>
      <c r="H11" s="24">
        <v>499</v>
      </c>
      <c r="I11" s="24">
        <v>334</v>
      </c>
      <c r="J11" s="24">
        <v>495</v>
      </c>
      <c r="K11" s="36" t="s">
        <v>14</v>
      </c>
      <c r="L11" s="36" t="s">
        <v>14</v>
      </c>
      <c r="M11" s="25">
        <f t="shared" si="0"/>
        <v>637.16999999999996</v>
      </c>
      <c r="N11" s="26">
        <f t="shared" si="1"/>
        <v>496.06266405230167</v>
      </c>
      <c r="O11" s="27">
        <f t="shared" si="2"/>
        <v>77.854052145000821</v>
      </c>
      <c r="P11" s="25">
        <f t="shared" si="3"/>
        <v>19115.099999999999</v>
      </c>
      <c r="Q11" s="25">
        <f t="shared" si="4"/>
        <v>637.16999999999996</v>
      </c>
      <c r="R11" s="28">
        <f t="shared" si="5"/>
        <v>637.16999999999996</v>
      </c>
      <c r="S11" s="28">
        <f t="shared" si="6"/>
        <v>19115.099999999999</v>
      </c>
      <c r="T11" s="11"/>
      <c r="U11" s="11"/>
      <c r="V11" s="11"/>
    </row>
    <row r="12" spans="1:22" x14ac:dyDescent="0.25">
      <c r="A12" s="22">
        <v>9</v>
      </c>
      <c r="B12" s="18" t="s">
        <v>29</v>
      </c>
      <c r="C12" s="23" t="s">
        <v>18</v>
      </c>
      <c r="D12" s="19">
        <v>200</v>
      </c>
      <c r="E12" s="24">
        <v>15</v>
      </c>
      <c r="F12" s="24">
        <v>17.399999999999999</v>
      </c>
      <c r="G12" s="24">
        <v>11</v>
      </c>
      <c r="H12" s="24">
        <v>3</v>
      </c>
      <c r="I12" s="24">
        <v>17.5</v>
      </c>
      <c r="J12" s="24">
        <v>13.86</v>
      </c>
      <c r="K12" s="36" t="s">
        <v>14</v>
      </c>
      <c r="L12" s="36" t="s">
        <v>14</v>
      </c>
      <c r="M12" s="25">
        <f t="shared" si="0"/>
        <v>12.96</v>
      </c>
      <c r="N12" s="26">
        <f t="shared" si="1"/>
        <v>5.4468339427597803</v>
      </c>
      <c r="O12" s="27">
        <f t="shared" si="2"/>
        <v>42.028039681788428</v>
      </c>
      <c r="P12" s="25">
        <f t="shared" si="3"/>
        <v>2592</v>
      </c>
      <c r="Q12" s="25">
        <f t="shared" si="4"/>
        <v>12.96</v>
      </c>
      <c r="R12" s="28">
        <f t="shared" si="5"/>
        <v>12.96</v>
      </c>
      <c r="S12" s="28">
        <f t="shared" si="6"/>
        <v>2592</v>
      </c>
      <c r="T12" s="11"/>
      <c r="U12" s="11"/>
      <c r="V12" s="11"/>
    </row>
    <row r="13" spans="1:22" x14ac:dyDescent="0.25">
      <c r="A13" s="22">
        <v>10</v>
      </c>
      <c r="B13" s="18" t="s">
        <v>30</v>
      </c>
      <c r="C13" s="23" t="s">
        <v>18</v>
      </c>
      <c r="D13" s="19">
        <v>70</v>
      </c>
      <c r="E13" s="24">
        <v>71</v>
      </c>
      <c r="F13" s="24">
        <v>33</v>
      </c>
      <c r="G13" s="24">
        <v>59</v>
      </c>
      <c r="H13" s="24">
        <v>94.41</v>
      </c>
      <c r="I13" s="24">
        <v>93</v>
      </c>
      <c r="J13" s="24">
        <v>99</v>
      </c>
      <c r="K13" s="36" t="s">
        <v>14</v>
      </c>
      <c r="L13" s="36" t="s">
        <v>14</v>
      </c>
      <c r="M13" s="25">
        <f t="shared" si="0"/>
        <v>74.900000000000006</v>
      </c>
      <c r="N13" s="26">
        <f t="shared" si="1"/>
        <v>25.739813842890687</v>
      </c>
      <c r="O13" s="27">
        <f t="shared" si="2"/>
        <v>34.36557255392615</v>
      </c>
      <c r="P13" s="25">
        <f t="shared" si="3"/>
        <v>5243</v>
      </c>
      <c r="Q13" s="25">
        <f t="shared" si="4"/>
        <v>74.900000000000006</v>
      </c>
      <c r="R13" s="28">
        <f t="shared" si="5"/>
        <v>74.900000000000006</v>
      </c>
      <c r="S13" s="28">
        <f t="shared" si="6"/>
        <v>5243</v>
      </c>
      <c r="T13" s="11"/>
      <c r="U13" s="11"/>
      <c r="V13" s="11"/>
    </row>
    <row r="14" spans="1:22" ht="30" x14ac:dyDescent="0.25">
      <c r="A14" s="22">
        <v>11</v>
      </c>
      <c r="B14" s="21" t="s">
        <v>31</v>
      </c>
      <c r="C14" s="23" t="s">
        <v>18</v>
      </c>
      <c r="D14" s="19">
        <v>120</v>
      </c>
      <c r="E14" s="24">
        <v>537</v>
      </c>
      <c r="F14" s="24">
        <v>301.10000000000002</v>
      </c>
      <c r="G14" s="24">
        <v>235</v>
      </c>
      <c r="H14" s="24">
        <v>429</v>
      </c>
      <c r="I14" s="24">
        <v>200.5</v>
      </c>
      <c r="J14" s="24">
        <v>279.8</v>
      </c>
      <c r="K14" s="36" t="s">
        <v>14</v>
      </c>
      <c r="L14" s="36" t="s">
        <v>14</v>
      </c>
      <c r="M14" s="25">
        <f t="shared" si="0"/>
        <v>330.4</v>
      </c>
      <c r="N14" s="26">
        <f t="shared" si="1"/>
        <v>127.90585600354673</v>
      </c>
      <c r="O14" s="27">
        <f t="shared" si="2"/>
        <v>38.712426151194535</v>
      </c>
      <c r="P14" s="25">
        <f t="shared" si="3"/>
        <v>39648</v>
      </c>
      <c r="Q14" s="25">
        <f t="shared" si="4"/>
        <v>330.4</v>
      </c>
      <c r="R14" s="28">
        <f t="shared" si="5"/>
        <v>330.4</v>
      </c>
      <c r="S14" s="28">
        <f t="shared" si="6"/>
        <v>39648</v>
      </c>
      <c r="T14" s="11"/>
      <c r="U14" s="11"/>
      <c r="V14" s="11"/>
    </row>
    <row r="15" spans="1:22" x14ac:dyDescent="0.25">
      <c r="A15" s="30"/>
      <c r="B15" s="31"/>
      <c r="C15" s="32"/>
      <c r="D15" s="33"/>
      <c r="E15" s="34"/>
      <c r="F15" s="34"/>
      <c r="G15" s="34"/>
      <c r="H15" s="34"/>
      <c r="I15" s="34"/>
      <c r="J15" s="34"/>
      <c r="K15" s="35"/>
      <c r="L15" s="8"/>
      <c r="M15" s="8"/>
      <c r="N15" s="8"/>
      <c r="O15" s="8"/>
      <c r="P15" s="8"/>
      <c r="Q15" s="8"/>
      <c r="R15" s="9"/>
      <c r="S15" s="7">
        <f>SUM(S4:S14)</f>
        <v>104828.82</v>
      </c>
      <c r="T15" s="11"/>
      <c r="U15" s="11"/>
    </row>
    <row r="16" spans="1:22" ht="15.75" x14ac:dyDescent="0.25">
      <c r="A16" s="2"/>
      <c r="B16" s="12" t="s">
        <v>15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6">
        <f>S15</f>
        <v>104828.82</v>
      </c>
      <c r="O16" s="4" t="s">
        <v>16</v>
      </c>
      <c r="P16" s="10"/>
      <c r="Q16" s="3"/>
      <c r="R16" s="3"/>
      <c r="S16" s="3"/>
    </row>
    <row r="17" spans="1:19" ht="15.75" x14ac:dyDescent="0.25">
      <c r="A17" s="5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5"/>
      <c r="O17" s="5"/>
      <c r="P17" s="6"/>
      <c r="Q17" s="5"/>
      <c r="R17" s="5"/>
      <c r="S17" s="5"/>
    </row>
    <row r="18" spans="1:19" x14ac:dyDescent="0.25">
      <c r="P18" s="5"/>
    </row>
    <row r="19" spans="1:19" x14ac:dyDescent="0.25">
      <c r="P19" s="5"/>
    </row>
    <row r="20" spans="1:19" x14ac:dyDescent="0.25">
      <c r="P20" s="5"/>
    </row>
  </sheetData>
  <mergeCells count="11">
    <mergeCell ref="A1:S1"/>
    <mergeCell ref="B16:M16"/>
    <mergeCell ref="A2:A3"/>
    <mergeCell ref="B2:B3"/>
    <mergeCell ref="C2:C3"/>
    <mergeCell ref="D2:D3"/>
    <mergeCell ref="E2:J2"/>
    <mergeCell ref="K2:L2"/>
    <mergeCell ref="M2:O2"/>
    <mergeCell ref="P2:S2"/>
    <mergeCell ref="B17:M17"/>
  </mergeCells>
  <pageMargins left="0.7" right="0.7" top="0.75" bottom="0.75" header="0.3" footer="0.3"/>
  <pageSetup paperSize="9"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2026-04-14T10:58:13Z</dcterms:modified>
</cp:coreProperties>
</file>