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X:\Контракты на 2026\Гидравлика\"/>
    </mc:Choice>
  </mc:AlternateContent>
  <xr:revisionPtr revIDLastSave="0" documentId="8_{76923885-00F4-4043-9691-95F51A3D01DB}" xr6:coauthVersionLast="36" xr6:coauthVersionMax="36" xr10:uidLastSave="{00000000-0000-0000-0000-000000000000}"/>
  <bookViews>
    <workbookView xWindow="0" yWindow="0" windowWidth="19200" windowHeight="11385" xr2:uid="{00000000-000D-0000-FFFF-FFFF00000000}"/>
  </bookViews>
  <sheets>
    <sheet name="НМЦК" sheetId="1" r:id="rId1"/>
  </sheets>
  <calcPr calcId="191029"/>
  <extLst>
    <ext uri="GoogleSheetsCustomDataVersion2">
      <go:sheetsCustomData xmlns:go="http://customooxmlschemas.google.com/" r:id="rId9" roundtripDataChecksum="vgzY1gulvDqHd6JBZsMqfn7tk4smoF4QdyKfS/a0MUg="/>
    </ext>
  </extLst>
</workbook>
</file>

<file path=xl/calcChain.xml><?xml version="1.0" encoding="utf-8"?>
<calcChain xmlns="http://schemas.openxmlformats.org/spreadsheetml/2006/main">
  <c r="L8" i="1" l="1"/>
  <c r="G10" i="1" l="1"/>
  <c r="F10" i="1"/>
  <c r="E10" i="1"/>
  <c r="L9" i="1"/>
  <c r="H8" i="1"/>
  <c r="J8" i="1" s="1"/>
  <c r="K8" i="1" s="1"/>
  <c r="E6" i="1" l="1"/>
  <c r="E14" i="1" l="1"/>
  <c r="F14" i="1"/>
  <c r="G14" i="1"/>
  <c r="F12" i="1"/>
  <c r="G12" i="1" l="1"/>
  <c r="G6" i="1" s="1"/>
  <c r="F6" i="1"/>
</calcChain>
</file>

<file path=xl/sharedStrings.xml><?xml version="1.0" encoding="utf-8"?>
<sst xmlns="http://schemas.openxmlformats.org/spreadsheetml/2006/main" count="25" uniqueCount="23">
  <si>
    <t xml:space="preserve">Расчет (начальной) максимальной цены контракта </t>
  </si>
  <si>
    <t>!</t>
  </si>
  <si>
    <t>Расчет выполнен на основании методических рекомендаций по применению методов определения начальной (максимальной) цены контракта, утвержденных приказом Министерства экономического развития Российской Федерации от 02.10.2013 №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</t>
  </si>
  <si>
    <t>№ п\п</t>
  </si>
  <si>
    <t>Наименование товара/услуги</t>
  </si>
  <si>
    <t>Ед. изм.</t>
  </si>
  <si>
    <t xml:space="preserve">Кол-во
</t>
  </si>
  <si>
    <t>Коммерческое предложение фирма 1 Вх.</t>
  </si>
  <si>
    <t>Коммерческое предложение фирма 2 Вх.</t>
  </si>
  <si>
    <t>Коммерческое предложение фирма 3 Вх.</t>
  </si>
  <si>
    <t>Средняя арифметическая цена, руб
(п.6+п.7+п.8)/3</t>
  </si>
  <si>
    <t>Количество значений (п.6,п.7,п.8)</t>
  </si>
  <si>
    <t>Среднее квадратичное отклонение</t>
  </si>
  <si>
    <t>Коэффициент вариации</t>
  </si>
  <si>
    <t>итого:</t>
  </si>
  <si>
    <r>
      <t>Наименьшая цена</t>
    </r>
    <r>
      <rPr>
        <b/>
        <sz val="11"/>
        <color rgb="FF000000"/>
        <rFont val="Times New Roman"/>
        <family val="1"/>
        <charset val="204"/>
      </rPr>
      <t xml:space="preserve">
</t>
    </r>
  </si>
  <si>
    <t>ООО  "Атлант"</t>
  </si>
  <si>
    <t>ООО "Северное сияние"</t>
  </si>
  <si>
    <t>ИП Крутов Сергей Михайлович</t>
  </si>
  <si>
    <t>Выполнение работ по промывке, прочистке и гидравлическим испытаниям системы ЦО зданий ГБОУ Гимназия №610 по адресам: СПБ, Малый пр.П.С. Дом 9/6, СПБ, Зверинская улица, дом 35-37.</t>
  </si>
  <si>
    <t>усл.ед</t>
  </si>
  <si>
    <t>14.04.2026</t>
  </si>
  <si>
    <t>на выполнение работ по промывке, прочистке и гидравлическим испытаниям системы ЦО (подготовка к отопительному сезону со сдачей в Петебург Теплоэнерго) зданий ГБОУ Гимназия №610 по адресам: СПБ, Малый пр.П.С. Дом 9/6, СПБ, Зверинская улица, дом 35-37.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</si>
</sst>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5" formatCode="#,##0.00_ ;[Red]\-#,##0.00\ "/>
    <numFmt numFmtId="166" formatCode="#,##0.00\ _₽"/>
  </numFmts>
  <fonts count="16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1"/>
      <name val="Calibri"/>
      <family val="2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theme="1"/>
      <name val="Calibri"/>
      <family val="2"/>
      <charset val="204"/>
    </font>
    <font>
      <sz val="8"/>
      <color rgb="FFA5A5A5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theme="1"/>
      <name val="Calibri"/>
      <family val="2"/>
      <charset val="204"/>
    </font>
    <font>
      <b/>
      <sz val="10"/>
      <color theme="1"/>
      <name val="Times New Roman"/>
      <family val="1"/>
      <charset val="204"/>
    </font>
    <font>
      <sz val="11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2F2F2"/>
        <bgColor rgb="FFF2F2F2"/>
      </patternFill>
    </fill>
    <fill>
      <patternFill patternType="solid">
        <fgColor rgb="FF00B050"/>
        <bgColor rgb="FF00B050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 applyFont="1" applyAlignment="1"/>
    <xf numFmtId="0" fontId="3" fillId="0" borderId="0" xfId="0" applyFont="1"/>
    <xf numFmtId="0" fontId="11" fillId="0" borderId="0" xfId="0" applyFont="1" applyAlignment="1">
      <alignment vertical="center"/>
    </xf>
    <xf numFmtId="49" fontId="9" fillId="0" borderId="0" xfId="0" applyNumberFormat="1" applyFont="1"/>
    <xf numFmtId="0" fontId="9" fillId="0" borderId="2" xfId="0" applyFont="1" applyBorder="1"/>
    <xf numFmtId="2" fontId="9" fillId="0" borderId="2" xfId="0" applyNumberFormat="1" applyFont="1" applyBorder="1"/>
    <xf numFmtId="4" fontId="10" fillId="0" borderId="2" xfId="0" applyNumberFormat="1" applyFont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wrapText="1"/>
    </xf>
    <xf numFmtId="0" fontId="6" fillId="3" borderId="4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2" fontId="7" fillId="0" borderId="4" xfId="0" applyNumberFormat="1" applyFont="1" applyBorder="1" applyAlignment="1">
      <alignment horizontal="center" vertical="center" wrapText="1"/>
    </xf>
    <xf numFmtId="0" fontId="8" fillId="0" borderId="4" xfId="0" applyFont="1" applyBorder="1" applyAlignment="1">
      <alignment vertical="center" wrapText="1"/>
    </xf>
    <xf numFmtId="0" fontId="1" fillId="0" borderId="0" xfId="0" applyFont="1" applyAlignment="1"/>
    <xf numFmtId="0" fontId="13" fillId="0" borderId="0" xfId="0" applyNumberFormat="1" applyFont="1"/>
    <xf numFmtId="0" fontId="11" fillId="4" borderId="3" xfId="0" applyFont="1" applyFill="1" applyBorder="1" applyAlignment="1">
      <alignment vertical="center"/>
    </xf>
    <xf numFmtId="165" fontId="4" fillId="0" borderId="4" xfId="0" applyNumberFormat="1" applyFont="1" applyBorder="1" applyAlignment="1">
      <alignment horizontal="center" vertical="center" wrapText="1"/>
    </xf>
    <xf numFmtId="165" fontId="4" fillId="0" borderId="4" xfId="0" applyNumberFormat="1" applyFont="1" applyBorder="1" applyAlignment="1">
      <alignment horizontal="center" vertical="center"/>
    </xf>
    <xf numFmtId="165" fontId="4" fillId="5" borderId="4" xfId="0" applyNumberFormat="1" applyFont="1" applyFill="1" applyBorder="1" applyAlignment="1">
      <alignment horizontal="center" vertical="center" wrapText="1"/>
    </xf>
    <xf numFmtId="165" fontId="14" fillId="5" borderId="4" xfId="0" applyNumberFormat="1" applyFont="1" applyFill="1" applyBorder="1" applyAlignment="1">
      <alignment horizontal="center" vertical="center" wrapText="1"/>
    </xf>
    <xf numFmtId="0" fontId="3" fillId="0" borderId="0" xfId="0" applyNumberFormat="1" applyFont="1"/>
    <xf numFmtId="0" fontId="0" fillId="0" borderId="0" xfId="0" applyFont="1" applyAlignment="1"/>
    <xf numFmtId="166" fontId="7" fillId="2" borderId="4" xfId="0" applyNumberFormat="1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166" fontId="4" fillId="0" borderId="4" xfId="0" applyNumberFormat="1" applyFont="1" applyBorder="1" applyAlignment="1">
      <alignment horizontal="center" vertical="center"/>
    </xf>
    <xf numFmtId="0" fontId="15" fillId="0" borderId="1" xfId="0" applyFont="1" applyBorder="1" applyAlignment="1">
      <alignment horizontal="left" vertical="top" wrapText="1"/>
    </xf>
    <xf numFmtId="0" fontId="0" fillId="0" borderId="0" xfId="0" applyFont="1" applyAlignment="1"/>
    <xf numFmtId="0" fontId="6" fillId="3" borderId="4" xfId="0" applyFont="1" applyFill="1" applyBorder="1" applyAlignment="1">
      <alignment horizontal="center" vertical="center" wrapText="1"/>
    </xf>
    <xf numFmtId="0" fontId="5" fillId="0" borderId="4" xfId="0" applyFont="1" applyBorder="1"/>
    <xf numFmtId="0" fontId="6" fillId="2" borderId="4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0" fillId="0" borderId="0" xfId="0" applyFont="1" applyAlignment="1"/>
    <xf numFmtId="0" fontId="2" fillId="0" borderId="0" xfId="0" applyFont="1" applyAlignment="1">
      <alignment horizontal="center" wrapText="1"/>
    </xf>
    <xf numFmtId="0" fontId="0" fillId="0" borderId="0" xfId="0" applyFont="1" applyAlignment="1">
      <alignment wrapText="1"/>
    </xf>
    <xf numFmtId="0" fontId="4" fillId="0" borderId="0" xfId="0" applyFont="1" applyAlignment="1">
      <alignment horizontal="center" vertical="center" wrapText="1"/>
    </xf>
    <xf numFmtId="0" fontId="5" fillId="0" borderId="3" xfId="0" applyFont="1" applyBorder="1"/>
    <xf numFmtId="0" fontId="6" fillId="0" borderId="4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calcChain" Target="calcChain.xml"/><Relationship Id="rId12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11" Type="http://schemas.openxmlformats.org/officeDocument/2006/relationships/styles" Target="styles.xml"/><Relationship Id="rId10" Type="http://schemas.openxmlformats.org/officeDocument/2006/relationships/theme" Target="theme/theme1.xml"/><Relationship Id="rId9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998"/>
  <sheetViews>
    <sheetView tabSelected="1" workbookViewId="0">
      <selection activeCell="N11" sqref="N11"/>
    </sheetView>
  </sheetViews>
  <sheetFormatPr defaultColWidth="14.42578125" defaultRowHeight="15" customHeight="1" x14ac:dyDescent="0.25"/>
  <cols>
    <col min="1" max="1" width="8.7109375" customWidth="1"/>
    <col min="2" max="2" width="33.7109375" customWidth="1"/>
    <col min="3" max="4" width="8.7109375" customWidth="1"/>
    <col min="5" max="5" width="11" customWidth="1"/>
    <col min="6" max="6" width="11.28515625" customWidth="1"/>
    <col min="7" max="7" width="11.5703125" customWidth="1"/>
    <col min="8" max="8" width="10.7109375" customWidth="1"/>
    <col min="9" max="9" width="8.7109375" customWidth="1"/>
    <col min="10" max="10" width="12.85546875" customWidth="1"/>
    <col min="11" max="11" width="8.7109375" customWidth="1"/>
    <col min="12" max="12" width="14.28515625" customWidth="1"/>
    <col min="13" max="26" width="8.7109375" customWidth="1"/>
  </cols>
  <sheetData>
    <row r="1" spans="1:15" ht="15" customHeight="1" x14ac:dyDescent="0.25">
      <c r="A1" s="31" t="s">
        <v>0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</row>
    <row r="2" spans="1:15" ht="45.75" customHeight="1" x14ac:dyDescent="0.25">
      <c r="A2" s="33" t="s">
        <v>22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1" t="s">
        <v>1</v>
      </c>
    </row>
    <row r="3" spans="1:15" ht="20.25" customHeight="1" x14ac:dyDescent="0.25">
      <c r="A3" s="35" t="s">
        <v>2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</row>
    <row r="4" spans="1:15" ht="24.75" customHeight="1" x14ac:dyDescent="0.25">
      <c r="A4" s="36"/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</row>
    <row r="5" spans="1:15" ht="86.25" x14ac:dyDescent="0.25">
      <c r="A5" s="30" t="s">
        <v>3</v>
      </c>
      <c r="B5" s="37" t="s">
        <v>4</v>
      </c>
      <c r="C5" s="30" t="s">
        <v>5</v>
      </c>
      <c r="D5" s="30" t="s">
        <v>6</v>
      </c>
      <c r="E5" s="7" t="s">
        <v>7</v>
      </c>
      <c r="F5" s="7" t="s">
        <v>8</v>
      </c>
      <c r="G5" s="7" t="s">
        <v>9</v>
      </c>
      <c r="H5" s="28" t="s">
        <v>10</v>
      </c>
      <c r="I5" s="30" t="s">
        <v>11</v>
      </c>
      <c r="J5" s="30" t="s">
        <v>12</v>
      </c>
      <c r="K5" s="30" t="s">
        <v>13</v>
      </c>
      <c r="L5" s="30" t="s">
        <v>15</v>
      </c>
    </row>
    <row r="6" spans="1:15" ht="57" x14ac:dyDescent="0.25">
      <c r="A6" s="29"/>
      <c r="B6" s="29"/>
      <c r="C6" s="29"/>
      <c r="D6" s="29"/>
      <c r="E6" s="8" t="str">
        <f>" "&amp;НМЦК!E12&amp;"-05.02 от "&amp;НМЦК!E13&amp;""</f>
        <v xml:space="preserve"> 52-05.02 от 14.04.2026</v>
      </c>
      <c r="F6" s="8" t="str">
        <f>" "&amp;НМЦК!F12&amp;"-05.02 от "&amp;НМЦК!F13&amp;""</f>
        <v xml:space="preserve"> 53-05.02 от 14.04.2026</v>
      </c>
      <c r="G6" s="8" t="str">
        <f>" "&amp;НМЦК!G12&amp;"-05.02 от "&amp;НМЦК!G13&amp;""</f>
        <v xml:space="preserve"> 54-05.02 от 14.04.2026</v>
      </c>
      <c r="H6" s="29"/>
      <c r="I6" s="29"/>
      <c r="J6" s="29"/>
      <c r="K6" s="29"/>
      <c r="L6" s="29"/>
      <c r="N6" s="14"/>
    </row>
    <row r="7" spans="1:15" x14ac:dyDescent="0.25">
      <c r="A7" s="9">
        <v>1</v>
      </c>
      <c r="B7" s="9">
        <v>2</v>
      </c>
      <c r="C7" s="9">
        <v>3</v>
      </c>
      <c r="D7" s="9">
        <v>4</v>
      </c>
      <c r="E7" s="9">
        <v>5</v>
      </c>
      <c r="F7" s="10">
        <v>6</v>
      </c>
      <c r="G7" s="10">
        <v>7</v>
      </c>
      <c r="H7" s="11">
        <v>8</v>
      </c>
      <c r="I7" s="10">
        <v>9</v>
      </c>
      <c r="J7" s="10">
        <v>10</v>
      </c>
      <c r="K7" s="10">
        <v>11</v>
      </c>
      <c r="L7" s="10">
        <v>12</v>
      </c>
    </row>
    <row r="8" spans="1:15" s="22" customFormat="1" ht="90" x14ac:dyDescent="0.25">
      <c r="A8" s="9">
        <v>1</v>
      </c>
      <c r="B8" s="26" t="s">
        <v>19</v>
      </c>
      <c r="C8" s="24" t="s">
        <v>20</v>
      </c>
      <c r="D8" s="25">
        <v>1</v>
      </c>
      <c r="E8" s="25">
        <v>240000</v>
      </c>
      <c r="F8" s="23">
        <v>220000</v>
      </c>
      <c r="G8" s="23">
        <v>209000</v>
      </c>
      <c r="H8" s="17">
        <f t="shared" ref="H8" si="0">ROUND((E8+F8+G8)/3,2)</f>
        <v>223000</v>
      </c>
      <c r="I8" s="17">
        <v>3</v>
      </c>
      <c r="J8" s="17">
        <f t="shared" ref="J8" si="1">((((E8-H8)^2)+((F8-H8)^2)+((G8-H8)^2))/(I8-1))^(1/2)</f>
        <v>15716.23364550171</v>
      </c>
      <c r="K8" s="17">
        <f t="shared" ref="K8" si="2">(J8/H8)*100</f>
        <v>7.0476384060545776</v>
      </c>
      <c r="L8" s="19">
        <f>G8*D8</f>
        <v>209000</v>
      </c>
    </row>
    <row r="9" spans="1:15" x14ac:dyDescent="0.25">
      <c r="A9" s="12"/>
      <c r="B9" s="12"/>
      <c r="C9" s="13"/>
      <c r="D9" s="18"/>
      <c r="E9" s="17"/>
      <c r="F9" s="17"/>
      <c r="G9" s="17"/>
      <c r="H9" s="17"/>
      <c r="I9" s="18"/>
      <c r="J9" s="17" t="s">
        <v>14</v>
      </c>
      <c r="K9" s="17"/>
      <c r="L9" s="20">
        <f>SUM(L8:L8)</f>
        <v>209000</v>
      </c>
      <c r="O9" s="27"/>
    </row>
    <row r="10" spans="1:15" x14ac:dyDescent="0.25">
      <c r="A10" s="4"/>
      <c r="B10" s="4"/>
      <c r="C10" s="5"/>
      <c r="D10" s="4"/>
      <c r="E10" s="6">
        <f>SUMPRODUCT(D8:D8,E8:E8)</f>
        <v>240000</v>
      </c>
      <c r="F10" s="6">
        <f>SUMPRODUCT(D8:D8,F8:F8)</f>
        <v>220000</v>
      </c>
      <c r="G10" s="6">
        <f>SUMPRODUCT(D8:D8,G8:G8)</f>
        <v>209000</v>
      </c>
      <c r="H10" s="4"/>
      <c r="I10" s="4"/>
      <c r="J10" s="4"/>
      <c r="K10" s="4"/>
      <c r="L10" s="4"/>
    </row>
    <row r="11" spans="1:15" ht="15.75" x14ac:dyDescent="0.25">
      <c r="E11" s="16" t="s">
        <v>16</v>
      </c>
      <c r="F11" s="16" t="s">
        <v>17</v>
      </c>
      <c r="G11" s="16" t="s">
        <v>18</v>
      </c>
      <c r="H11" s="2"/>
    </row>
    <row r="12" spans="1:15" x14ac:dyDescent="0.25">
      <c r="E12" s="21">
        <v>52</v>
      </c>
      <c r="F12" s="1">
        <f t="shared" ref="F12:G12" si="3">E12+1</f>
        <v>53</v>
      </c>
      <c r="G12" s="1">
        <f t="shared" si="3"/>
        <v>54</v>
      </c>
    </row>
    <row r="13" spans="1:15" x14ac:dyDescent="0.25">
      <c r="E13" s="3" t="s">
        <v>21</v>
      </c>
      <c r="F13" s="3" t="s">
        <v>21</v>
      </c>
      <c r="G13" s="3" t="s">
        <v>21</v>
      </c>
      <c r="H13" s="3"/>
    </row>
    <row r="14" spans="1:15" x14ac:dyDescent="0.25">
      <c r="E14" s="15" t="str">
        <f>E13</f>
        <v>14.04.2026</v>
      </c>
      <c r="F14" s="15" t="str">
        <f>F13</f>
        <v>14.04.2026</v>
      </c>
      <c r="G14" s="15" t="str">
        <f>G13</f>
        <v>14.04.2026</v>
      </c>
    </row>
    <row r="19" ht="15.75" customHeight="1" x14ac:dyDescent="0.25"/>
    <row r="20" ht="15.75" customHeight="1" x14ac:dyDescent="0.25"/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</sheetData>
  <mergeCells count="12">
    <mergeCell ref="H5:H6"/>
    <mergeCell ref="I5:I6"/>
    <mergeCell ref="J5:J6"/>
    <mergeCell ref="K5:K6"/>
    <mergeCell ref="A1:L1"/>
    <mergeCell ref="A2:L2"/>
    <mergeCell ref="A3:L4"/>
    <mergeCell ref="A5:A6"/>
    <mergeCell ref="B5:B6"/>
    <mergeCell ref="C5:C6"/>
    <mergeCell ref="D5:D6"/>
    <mergeCell ref="L5:L6"/>
  </mergeCells>
  <pageMargins left="0.7" right="0.7" top="0.75" bottom="0.75" header="0" footer="0"/>
  <pageSetup paperSize="9" scale="6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НМЦК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Шокирова Махлие Зохиджон Кызы</dc:creator>
  <cp:lastModifiedBy>Шокирова Махлие Зохиджон Кызы</cp:lastModifiedBy>
  <cp:lastPrinted>2024-12-05T12:05:40Z</cp:lastPrinted>
  <dcterms:created xsi:type="dcterms:W3CDTF">2015-06-05T18:19:34Z</dcterms:created>
  <dcterms:modified xsi:type="dcterms:W3CDTF">2026-04-16T08:08:22Z</dcterms:modified>
</cp:coreProperties>
</file>