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E94B460E-D879-47DE-BFCC-61A752B485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8" l="1"/>
  <c r="J13" i="8"/>
  <c r="K13" i="8" s="1"/>
  <c r="L11" i="8" l="1"/>
  <c r="M11" i="8" s="1"/>
  <c r="N11" i="8" s="1"/>
  <c r="O11" i="8" s="1"/>
  <c r="J11" i="8"/>
  <c r="I11" i="8"/>
  <c r="K11" i="8" l="1"/>
  <c r="L12" i="8"/>
  <c r="M12" i="8" s="1"/>
  <c r="N12" i="8" s="1"/>
  <c r="O12" i="8" s="1"/>
  <c r="J12" i="8"/>
  <c r="I12" i="8"/>
  <c r="L10" i="8"/>
  <c r="M10" i="8" s="1"/>
  <c r="N10" i="8" s="1"/>
  <c r="O10" i="8" s="1"/>
  <c r="J10" i="8"/>
  <c r="I10" i="8"/>
  <c r="K12" i="8" l="1"/>
  <c r="K10" i="8"/>
  <c r="I9" i="8"/>
  <c r="J9" i="8"/>
  <c r="L9" i="8"/>
  <c r="M9" i="8" s="1"/>
  <c r="N9" i="8" s="1"/>
  <c r="K9" i="8" l="1"/>
  <c r="O9" i="8" l="1"/>
  <c r="O13" i="8" s="1"/>
</calcChain>
</file>

<file path=xl/sharedStrings.xml><?xml version="1.0" encoding="utf-8"?>
<sst xmlns="http://schemas.openxmlformats.org/spreadsheetml/2006/main" count="36" uniqueCount="33">
  <si>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</si>
  <si>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</si>
  <si>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</si>
  <si>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</si>
  <si>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</si>
  <si>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</si>
  <si>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</si>
  <si>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</si>
  <si>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</si>
  <si>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</si>
  <si>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</si>
  <si>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</si>
  <si>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</si>
  <si>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</si>
  <si>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</si>
  <si>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>Метод сопоставимых рыночных цен (анализ рынка)</t>
  </si>
  <si>
    <t>Наименование объекта закупки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</si>
  <si>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</si>
  <si>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Н(М)ЦК, определяемая методом сопоставимых рыночных цен (анализа рынка)*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</si>
  <si>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</si>
  <si>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</si>
  <si>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</si>
  <si>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шт</t>
  </si>
  <si>
    <t>Цена включает в себя затраты Поставщика, в том числе затраты на уплату налогов, сборов и других обязательных платежей.</t>
  </si>
  <si>
    <t>В результате проведенного расчета в соответствии со ст. 34 БК РФ и на основании наименьшего коммерческогопредложения Н(М)ЦК составила:</t>
  </si>
  <si>
    <t>Обоснование начальной (максимальной) цены контракта
Поставка оборудования для оснащения кабинета ИЗО</t>
  </si>
  <si>
    <t>Набор шумовых инструментов</t>
  </si>
  <si>
    <t>Комплект портретов отечественных и зарубежных композиторов</t>
  </si>
  <si>
    <t>Комплект демонстрационных учебных таблиц</t>
  </si>
  <si>
    <t>микрофон музыкальный</t>
  </si>
  <si>
    <t xml:space="preserve">Ценовое предложение № 2 </t>
  </si>
  <si>
    <t xml:space="preserve">Ценовое предложение №3 </t>
  </si>
  <si>
    <t xml:space="preserve">Ценовое предложение №1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</si>
</sst>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0" xfId="0" applyFont="1" applyBorder="1" applyAlignment="1">
      <alignment horizontal="distributed" vertical="top" wrapText="1" justifyLastLine="1"/>
    </xf>
    <xf numFmtId="166" fontId="11" fillId="0" borderId="1" xfId="0" applyNumberFormat="1" applyFont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distributed" vertical="top" wrapText="1" justifyLastLine="1"/>
    </xf>
    <xf numFmtId="164" fontId="9" fillId="0" borderId="1" xfId="0" applyNumberFormat="1" applyFont="1" applyBorder="1" applyAlignment="1">
      <alignment horizontal="distributed" vertical="top" wrapText="1" justifyLastLine="1"/>
    </xf>
    <xf numFmtId="0" fontId="9" fillId="0" borderId="1" xfId="0" applyFont="1" applyBorder="1" applyAlignment="1">
      <alignment horizontal="distributed" vertical="top" justifyLastLine="1"/>
    </xf>
    <xf numFmtId="10" fontId="9" fillId="0" borderId="1" xfId="0" applyNumberFormat="1" applyFont="1" applyBorder="1" applyAlignment="1">
      <alignment horizontal="distributed" vertical="top" justifyLastLine="1"/>
    </xf>
    <xf numFmtId="2" fontId="9" fillId="0" borderId="1" xfId="0" applyNumberFormat="1" applyFont="1" applyBorder="1" applyAlignment="1">
      <alignment horizontal="distributed" vertical="top" wrapText="1" justifyLastLine="1"/>
    </xf>
    <xf numFmtId="165" fontId="9" fillId="0" borderId="1" xfId="0" applyNumberFormat="1" applyFont="1" applyBorder="1" applyAlignment="1">
      <alignment horizontal="distributed" vertical="top" wrapText="1" justifyLastLine="1"/>
    </xf>
    <xf numFmtId="4" fontId="9" fillId="0" borderId="1" xfId="0" applyNumberFormat="1" applyFont="1" applyBorder="1" applyAlignment="1">
      <alignment horizontal="center" vertical="top" wrapText="1" justifyLastLine="1"/>
    </xf>
    <xf numFmtId="4" fontId="9" fillId="0" borderId="11" xfId="0" applyNumberFormat="1" applyFont="1" applyBorder="1" applyAlignment="1">
      <alignment horizontal="center" vertical="top" wrapText="1" justifyLastLine="1"/>
    </xf>
    <xf numFmtId="0" fontId="9" fillId="0" borderId="0" xfId="0" applyFont="1"/>
    <xf numFmtId="0" fontId="12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66" fontId="11" fillId="3" borderId="1" xfId="0" applyNumberFormat="1" applyFont="1" applyFill="1" applyBorder="1" applyAlignment="1">
      <alignment horizontal="center" vertical="top" wrapText="1"/>
    </xf>
    <xf numFmtId="2" fontId="2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tabSelected="1" topLeftCell="A6" zoomScaleNormal="100" workbookViewId="0">
      <selection activeCell="E8" sqref="E8"/>
    </sheetView>
  </sheetViews>
  <sheetFormatPr defaultRowHeight="13.2" x14ac:dyDescent="0.25"/>
  <cols>
    <col min="1" max="1" width="4.6640625" style="1" customWidth="1"/>
    <col min="2" max="2" width="27" style="1" customWidth="1"/>
    <col min="3" max="3" width="5.88671875" style="1" customWidth="1"/>
    <col min="4" max="4" width="6.88671875" style="1" customWidth="1"/>
    <col min="5" max="5" width="9.6640625" style="1" customWidth="1"/>
    <col min="6" max="7" width="9.8867187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2.109375" style="1" customWidth="1"/>
    <col min="16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7" ht="15.6" hidden="1" x14ac:dyDescent="0.3">
      <c r="J1" s="2" t="s">
        <v>1</v>
      </c>
    </row>
    <row r="2" spans="1:17" ht="15.6" x14ac:dyDescent="0.3">
      <c r="J2" s="2"/>
      <c r="M2" s="45"/>
      <c r="N2" s="45"/>
      <c r="O2" s="45"/>
    </row>
    <row r="3" spans="1:17" ht="28.5" customHeight="1" x14ac:dyDescent="0.25">
      <c r="A3" s="64" t="s">
        <v>25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4" spans="1:17" ht="15.75" customHeight="1" x14ac:dyDescent="0.25">
      <c r="A4" s="23"/>
      <c r="B4" s="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48" customHeight="1" x14ac:dyDescent="0.25">
      <c r="A5" s="52" t="s">
        <v>20</v>
      </c>
      <c r="B5" s="53"/>
      <c r="C5" s="54" t="s">
        <v>15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6"/>
    </row>
    <row r="6" spans="1:17" ht="32.25" customHeight="1" x14ac:dyDescent="0.25">
      <c r="A6" s="52" t="s">
        <v>21</v>
      </c>
      <c r="B6" s="53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3"/>
    </row>
    <row r="7" spans="1:17" ht="44.25" customHeight="1" x14ac:dyDescent="0.25">
      <c r="A7" s="62" t="s">
        <v>2</v>
      </c>
      <c r="B7" s="62" t="s">
        <v>16</v>
      </c>
      <c r="C7" s="67" t="s">
        <v>3</v>
      </c>
      <c r="D7" s="69" t="s">
        <v>0</v>
      </c>
      <c r="E7" s="65" t="s">
        <v>4</v>
      </c>
      <c r="F7" s="65"/>
      <c r="G7" s="65"/>
      <c r="H7" s="65"/>
      <c r="I7" s="60" t="s">
        <v>5</v>
      </c>
      <c r="J7" s="60"/>
      <c r="K7" s="60"/>
      <c r="L7" s="61" t="s">
        <v>18</v>
      </c>
      <c r="M7" s="61"/>
      <c r="N7" s="61"/>
      <c r="O7" s="61"/>
    </row>
    <row r="8" spans="1:17" ht="153" x14ac:dyDescent="0.25">
      <c r="A8" s="63"/>
      <c r="B8" s="63"/>
      <c r="C8" s="68"/>
      <c r="D8" s="70"/>
      <c r="E8" s="24" t="s">
        <v>32</v>
      </c>
      <c r="F8" s="24" t="s">
        <v>30</v>
      </c>
      <c r="G8" s="24" t="s">
        <v>31</v>
      </c>
      <c r="H8" s="22" t="s">
        <v>6</v>
      </c>
      <c r="I8" s="20" t="s">
        <v>7</v>
      </c>
      <c r="J8" s="21" t="s">
        <v>8</v>
      </c>
      <c r="K8" s="21" t="s">
        <v>9</v>
      </c>
      <c r="L8" s="21" t="s">
        <v>17</v>
      </c>
      <c r="M8" s="22" t="s">
        <v>10</v>
      </c>
      <c r="N8" s="22" t="s">
        <v>11</v>
      </c>
      <c r="O8" s="22" t="s">
        <v>12</v>
      </c>
      <c r="P8" s="66"/>
    </row>
    <row r="9" spans="1:17" s="40" customFormat="1" ht="32.25" customHeight="1" x14ac:dyDescent="0.25">
      <c r="A9" s="27">
        <v>1</v>
      </c>
      <c r="B9" s="28" t="s">
        <v>26</v>
      </c>
      <c r="C9" s="29" t="s">
        <v>22</v>
      </c>
      <c r="D9" s="42">
        <v>1</v>
      </c>
      <c r="E9" s="43">
        <v>4350</v>
      </c>
      <c r="F9" s="31">
        <v>4045.2</v>
      </c>
      <c r="G9" s="30">
        <v>4654.5</v>
      </c>
      <c r="H9" s="32">
        <v>3</v>
      </c>
      <c r="I9" s="33">
        <f t="shared" ref="I9" si="0">AVERAGE(E9:G9)</f>
        <v>4349.9000000000005</v>
      </c>
      <c r="J9" s="34">
        <f t="shared" ref="J9:J13" si="1">STDEV(E9:G9)</f>
        <v>304.65001230920711</v>
      </c>
      <c r="K9" s="35">
        <f t="shared" ref="K9:K13" si="2">J9/I9</f>
        <v>7.0036095613509985E-2</v>
      </c>
      <c r="L9" s="36">
        <f t="shared" ref="L9:L12" si="3">((D9/H9)*(SUM(E9:G9)))</f>
        <v>4349.8999999999996</v>
      </c>
      <c r="M9" s="37">
        <f t="shared" ref="M9:M12" si="4">L9/D9</f>
        <v>4349.8999999999996</v>
      </c>
      <c r="N9" s="38">
        <f t="shared" ref="N9:N12" si="5">ROUND(M9,2)</f>
        <v>4349.8999999999996</v>
      </c>
      <c r="O9" s="39">
        <f t="shared" ref="O9" si="6">N9*D9</f>
        <v>4349.8999999999996</v>
      </c>
      <c r="P9" s="66"/>
      <c r="Q9" s="1"/>
    </row>
    <row r="10" spans="1:17" s="40" customFormat="1" ht="30.75" customHeight="1" x14ac:dyDescent="0.25">
      <c r="A10" s="27">
        <v>2</v>
      </c>
      <c r="B10" s="41" t="s">
        <v>27</v>
      </c>
      <c r="C10" s="29" t="s">
        <v>22</v>
      </c>
      <c r="D10" s="42">
        <v>1</v>
      </c>
      <c r="E10" s="43">
        <v>7395</v>
      </c>
      <c r="F10" s="31">
        <v>7032.5</v>
      </c>
      <c r="G10" s="30">
        <v>7322.5</v>
      </c>
      <c r="H10" s="32">
        <v>3</v>
      </c>
      <c r="I10" s="33">
        <f t="shared" ref="I10:I13" si="7">AVERAGE(E10:G10)</f>
        <v>7250</v>
      </c>
      <c r="J10" s="34">
        <f t="shared" si="1"/>
        <v>191.81697005218282</v>
      </c>
      <c r="K10" s="35">
        <f t="shared" si="2"/>
        <v>2.6457513110645908E-2</v>
      </c>
      <c r="L10" s="36">
        <f t="shared" si="3"/>
        <v>7250</v>
      </c>
      <c r="M10" s="37">
        <f t="shared" si="4"/>
        <v>7250</v>
      </c>
      <c r="N10" s="38">
        <f t="shared" si="5"/>
        <v>7250</v>
      </c>
      <c r="O10" s="39">
        <f t="shared" ref="O10:O12" si="8">N10*D10</f>
        <v>7250</v>
      </c>
      <c r="P10" s="66"/>
      <c r="Q10" s="1"/>
    </row>
    <row r="11" spans="1:17" s="40" customFormat="1" ht="30.75" customHeight="1" x14ac:dyDescent="0.25">
      <c r="A11" s="27">
        <v>3</v>
      </c>
      <c r="B11" s="41" t="s">
        <v>28</v>
      </c>
      <c r="C11" s="29" t="s">
        <v>22</v>
      </c>
      <c r="D11" s="42">
        <v>1</v>
      </c>
      <c r="E11" s="43">
        <v>3500</v>
      </c>
      <c r="F11" s="31">
        <v>3535</v>
      </c>
      <c r="G11" s="30">
        <v>3465</v>
      </c>
      <c r="H11" s="32">
        <v>3</v>
      </c>
      <c r="I11" s="33">
        <f t="shared" ref="I11" si="9">AVERAGE(E11:G11)</f>
        <v>3500</v>
      </c>
      <c r="J11" s="34">
        <f t="shared" ref="J11" si="10">STDEV(E11:G11)</f>
        <v>35</v>
      </c>
      <c r="K11" s="35">
        <f t="shared" ref="K11" si="11">J11/I11</f>
        <v>0.01</v>
      </c>
      <c r="L11" s="36">
        <f t="shared" ref="L11" si="12">((D11/H11)*(SUM(E11:G11)))</f>
        <v>3500</v>
      </c>
      <c r="M11" s="37">
        <f t="shared" ref="M11" si="13">L11/D11</f>
        <v>3500</v>
      </c>
      <c r="N11" s="38">
        <f t="shared" ref="N11" si="14">ROUND(M11,2)</f>
        <v>3500</v>
      </c>
      <c r="O11" s="39">
        <f t="shared" ref="O11" si="15">N11*D11</f>
        <v>3500</v>
      </c>
      <c r="P11" s="66"/>
      <c r="Q11" s="1"/>
    </row>
    <row r="12" spans="1:17" s="40" customFormat="1" ht="34.5" customHeight="1" x14ac:dyDescent="0.25">
      <c r="A12" s="27">
        <v>4</v>
      </c>
      <c r="B12" s="41" t="s">
        <v>29</v>
      </c>
      <c r="C12" s="29" t="s">
        <v>22</v>
      </c>
      <c r="D12" s="42">
        <v>2</v>
      </c>
      <c r="E12" s="43">
        <v>3500</v>
      </c>
      <c r="F12" s="31">
        <v>3535</v>
      </c>
      <c r="G12" s="30">
        <v>3465</v>
      </c>
      <c r="H12" s="32">
        <v>3</v>
      </c>
      <c r="I12" s="33">
        <f t="shared" si="7"/>
        <v>3500</v>
      </c>
      <c r="J12" s="34">
        <f t="shared" si="1"/>
        <v>35</v>
      </c>
      <c r="K12" s="35">
        <f t="shared" si="2"/>
        <v>0.01</v>
      </c>
      <c r="L12" s="36">
        <f t="shared" si="3"/>
        <v>7000</v>
      </c>
      <c r="M12" s="37">
        <f t="shared" si="4"/>
        <v>3500</v>
      </c>
      <c r="N12" s="38">
        <f t="shared" si="5"/>
        <v>3500</v>
      </c>
      <c r="O12" s="39">
        <f t="shared" si="8"/>
        <v>7000</v>
      </c>
      <c r="P12" s="66"/>
      <c r="Q12" s="1"/>
    </row>
    <row r="13" spans="1:17" ht="25.95" customHeight="1" x14ac:dyDescent="0.25">
      <c r="A13" s="3"/>
      <c r="B13" s="26"/>
      <c r="C13" s="4"/>
      <c r="D13" s="4"/>
      <c r="E13" s="44">
        <v>22245</v>
      </c>
      <c r="F13" s="10">
        <v>21682.7</v>
      </c>
      <c r="G13" s="5">
        <v>22363</v>
      </c>
      <c r="H13" s="6"/>
      <c r="I13" s="7">
        <f t="shared" si="7"/>
        <v>22096.899999999998</v>
      </c>
      <c r="J13" s="8">
        <f t="shared" si="1"/>
        <v>363.52748176719695</v>
      </c>
      <c r="K13" s="9">
        <f t="shared" si="2"/>
        <v>1.6451514998357099E-2</v>
      </c>
      <c r="L13" s="10"/>
      <c r="M13" s="11"/>
      <c r="N13" s="10" t="s">
        <v>13</v>
      </c>
      <c r="O13" s="12">
        <f>SUM(O9:O12)</f>
        <v>22099.9</v>
      </c>
    </row>
    <row r="14" spans="1:17" ht="38.25" customHeight="1" x14ac:dyDescent="0.25">
      <c r="A14" s="46" t="s">
        <v>24</v>
      </c>
      <c r="B14" s="47"/>
      <c r="C14" s="47"/>
      <c r="D14" s="47"/>
      <c r="E14" s="47"/>
      <c r="F14" s="47"/>
      <c r="G14" s="47"/>
      <c r="H14" s="48"/>
      <c r="I14" s="13">
        <v>21682.7</v>
      </c>
      <c r="J14" s="14" t="s">
        <v>14</v>
      </c>
      <c r="K14" s="14"/>
      <c r="L14" s="14"/>
      <c r="M14" s="14"/>
      <c r="N14" s="14"/>
      <c r="O14" s="13"/>
    </row>
    <row r="15" spans="1:17" ht="21.75" customHeight="1" x14ac:dyDescent="0.25">
      <c r="A15" s="25"/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</row>
    <row r="16" spans="1:17" s="15" customFormat="1" ht="20.25" customHeight="1" x14ac:dyDescent="0.3">
      <c r="A16" s="58" t="s">
        <v>23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</row>
    <row r="17" spans="1:16" s="16" customFormat="1" ht="75.75" customHeight="1" x14ac:dyDescent="0.3">
      <c r="A17" s="58" t="s">
        <v>19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spans="1:16" s="15" customFormat="1" ht="41.25" customHeight="1" x14ac:dyDescent="0.3">
      <c r="A18" s="50"/>
      <c r="B18" s="50"/>
      <c r="C18" s="50"/>
      <c r="D18" s="50"/>
      <c r="E18" s="50"/>
      <c r="F18" s="50"/>
      <c r="G18" s="50"/>
      <c r="H18" s="50"/>
      <c r="I18" s="50"/>
      <c r="J18" s="17"/>
      <c r="K18" s="17"/>
      <c r="L18" s="17"/>
      <c r="M18" s="17"/>
      <c r="N18" s="17"/>
      <c r="O18" s="17"/>
    </row>
    <row r="19" spans="1:16" s="15" customFormat="1" ht="15.6" x14ac:dyDescent="0.3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17"/>
      <c r="P19" s="18"/>
    </row>
    <row r="20" spans="1:16" ht="15.6" x14ac:dyDescent="0.3">
      <c r="A20" s="57"/>
      <c r="B20" s="57"/>
      <c r="C20" s="2"/>
      <c r="D20" s="2"/>
      <c r="E20" s="2"/>
      <c r="F20" s="2"/>
      <c r="G20" s="2"/>
      <c r="H20" s="2"/>
      <c r="J20" s="57"/>
      <c r="K20" s="57"/>
    </row>
    <row r="21" spans="1:16" s="17" customFormat="1" ht="15.6" x14ac:dyDescent="0.3">
      <c r="A21" s="49"/>
      <c r="B21" s="49"/>
      <c r="C21" s="49"/>
      <c r="D21" s="49"/>
      <c r="E21" s="49"/>
      <c r="F21" s="49"/>
      <c r="G21" s="49"/>
      <c r="H21" s="19"/>
    </row>
    <row r="22" spans="1:16" s="17" customFormat="1" ht="13.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4" spans="1:16" s="17" customFormat="1" ht="13.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</sheetData>
  <mergeCells count="24">
    <mergeCell ref="A16:O16"/>
    <mergeCell ref="A3:O3"/>
    <mergeCell ref="A5:B5"/>
    <mergeCell ref="E7:H7"/>
    <mergeCell ref="P8:P12"/>
    <mergeCell ref="C7:C8"/>
    <mergeCell ref="D7:D8"/>
    <mergeCell ref="B15:O15"/>
    <mergeCell ref="M2:O2"/>
    <mergeCell ref="A14:H14"/>
    <mergeCell ref="A21:G21"/>
    <mergeCell ref="C18:I18"/>
    <mergeCell ref="A19:N19"/>
    <mergeCell ref="A6:B6"/>
    <mergeCell ref="C5:O5"/>
    <mergeCell ref="A20:B20"/>
    <mergeCell ref="J20:K20"/>
    <mergeCell ref="A17:O17"/>
    <mergeCell ref="A18:B18"/>
    <mergeCell ref="C6:O6"/>
    <mergeCell ref="I7:K7"/>
    <mergeCell ref="L7:O7"/>
    <mergeCell ref="A7:A8"/>
    <mergeCell ref="B7:B8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2026-04-10T05:39:08Z</dcterms:modified>
</cp:coreProperties>
</file>