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FE88251-065C-4E8A-8CCA-8E4C6C382D74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обосн" sheetId="8" r:id="rId1"/>
  </sheets>
  <calcPr calcId="191029"/>
</workbook>
</file>

<file path=xl/calcChain.xml><?xml version="1.0" encoding="utf-8"?>
<calcChain xmlns="http://schemas.openxmlformats.org/spreadsheetml/2006/main">
  <c r="I42" i="8" l="1"/>
  <c r="J42" i="8"/>
  <c r="K42" i="8" s="1"/>
  <c r="L41" i="8"/>
  <c r="M41" i="8" s="1"/>
  <c r="N41" i="8" s="1"/>
  <c r="O41" i="8" s="1"/>
  <c r="J41" i="8"/>
  <c r="I41" i="8"/>
  <c r="L40" i="8"/>
  <c r="M40" i="8" s="1"/>
  <c r="N40" i="8" s="1"/>
  <c r="O40" i="8" s="1"/>
  <c r="J40" i="8"/>
  <c r="I40" i="8"/>
  <c r="L39" i="8"/>
  <c r="M39" i="8" s="1"/>
  <c r="N39" i="8" s="1"/>
  <c r="O39" i="8" s="1"/>
  <c r="J39" i="8"/>
  <c r="I39" i="8"/>
  <c r="L38" i="8"/>
  <c r="M38" i="8" s="1"/>
  <c r="N38" i="8" s="1"/>
  <c r="O38" i="8" s="1"/>
  <c r="J38" i="8"/>
  <c r="I38" i="8"/>
  <c r="L37" i="8"/>
  <c r="M37" i="8" s="1"/>
  <c r="N37" i="8" s="1"/>
  <c r="O37" i="8" s="1"/>
  <c r="J37" i="8"/>
  <c r="I37" i="8"/>
  <c r="L36" i="8"/>
  <c r="M36" i="8" s="1"/>
  <c r="N36" i="8" s="1"/>
  <c r="O36" i="8" s="1"/>
  <c r="J36" i="8"/>
  <c r="I36" i="8"/>
  <c r="L35" i="8"/>
  <c r="M35" i="8" s="1"/>
  <c r="N35" i="8" s="1"/>
  <c r="O35" i="8" s="1"/>
  <c r="J35" i="8"/>
  <c r="I35" i="8"/>
  <c r="L34" i="8"/>
  <c r="M34" i="8" s="1"/>
  <c r="N34" i="8" s="1"/>
  <c r="O34" i="8" s="1"/>
  <c r="J34" i="8"/>
  <c r="I34" i="8"/>
  <c r="L33" i="8"/>
  <c r="M33" i="8" s="1"/>
  <c r="N33" i="8" s="1"/>
  <c r="O33" i="8" s="1"/>
  <c r="J33" i="8"/>
  <c r="I33" i="8"/>
  <c r="L32" i="8"/>
  <c r="M32" i="8" s="1"/>
  <c r="N32" i="8" s="1"/>
  <c r="O32" i="8" s="1"/>
  <c r="J32" i="8"/>
  <c r="I32" i="8"/>
  <c r="L31" i="8"/>
  <c r="M31" i="8" s="1"/>
  <c r="N31" i="8" s="1"/>
  <c r="O31" i="8" s="1"/>
  <c r="J31" i="8"/>
  <c r="I31" i="8"/>
  <c r="L30" i="8"/>
  <c r="M30" i="8" s="1"/>
  <c r="N30" i="8" s="1"/>
  <c r="O30" i="8" s="1"/>
  <c r="J30" i="8"/>
  <c r="I30" i="8"/>
  <c r="L29" i="8"/>
  <c r="M29" i="8" s="1"/>
  <c r="N29" i="8" s="1"/>
  <c r="O29" i="8" s="1"/>
  <c r="J29" i="8"/>
  <c r="I29" i="8"/>
  <c r="L27" i="8"/>
  <c r="M27" i="8" s="1"/>
  <c r="N27" i="8" s="1"/>
  <c r="O27" i="8" s="1"/>
  <c r="J27" i="8"/>
  <c r="I27" i="8"/>
  <c r="L28" i="8"/>
  <c r="M28" i="8" s="1"/>
  <c r="N28" i="8" s="1"/>
  <c r="O28" i="8" s="1"/>
  <c r="J28" i="8"/>
  <c r="I28" i="8"/>
  <c r="L25" i="8"/>
  <c r="M25" i="8" s="1"/>
  <c r="N25" i="8" s="1"/>
  <c r="O25" i="8" s="1"/>
  <c r="J25" i="8"/>
  <c r="I25" i="8"/>
  <c r="L24" i="8"/>
  <c r="M24" i="8" s="1"/>
  <c r="N24" i="8" s="1"/>
  <c r="O24" i="8" s="1"/>
  <c r="J24" i="8"/>
  <c r="I24" i="8"/>
  <c r="I26" i="8"/>
  <c r="J26" i="8"/>
  <c r="L26" i="8"/>
  <c r="M26" i="8" s="1"/>
  <c r="N26" i="8" s="1"/>
  <c r="O26" i="8" s="1"/>
  <c r="L23" i="8"/>
  <c r="M23" i="8" s="1"/>
  <c r="N23" i="8" s="1"/>
  <c r="O23" i="8" s="1"/>
  <c r="J23" i="8"/>
  <c r="I23" i="8"/>
  <c r="L22" i="8"/>
  <c r="M22" i="8" s="1"/>
  <c r="N22" i="8" s="1"/>
  <c r="O22" i="8" s="1"/>
  <c r="J22" i="8"/>
  <c r="I22" i="8"/>
  <c r="L21" i="8"/>
  <c r="M21" i="8" s="1"/>
  <c r="N21" i="8" s="1"/>
  <c r="O21" i="8" s="1"/>
  <c r="J21" i="8"/>
  <c r="I21" i="8"/>
  <c r="L20" i="8"/>
  <c r="M20" i="8" s="1"/>
  <c r="N20" i="8" s="1"/>
  <c r="O20" i="8" s="1"/>
  <c r="J20" i="8"/>
  <c r="I20" i="8"/>
  <c r="L19" i="8"/>
  <c r="M19" i="8" s="1"/>
  <c r="N19" i="8" s="1"/>
  <c r="O19" i="8" s="1"/>
  <c r="J19" i="8"/>
  <c r="I19" i="8"/>
  <c r="L18" i="8"/>
  <c r="M18" i="8" s="1"/>
  <c r="N18" i="8" s="1"/>
  <c r="O18" i="8" s="1"/>
  <c r="J18" i="8"/>
  <c r="I18" i="8"/>
  <c r="L17" i="8"/>
  <c r="M17" i="8" s="1"/>
  <c r="N17" i="8" s="1"/>
  <c r="O17" i="8" s="1"/>
  <c r="J17" i="8"/>
  <c r="I17" i="8"/>
  <c r="L16" i="8"/>
  <c r="M16" i="8" s="1"/>
  <c r="N16" i="8" s="1"/>
  <c r="O16" i="8" s="1"/>
  <c r="J16" i="8"/>
  <c r="I16" i="8"/>
  <c r="L15" i="8"/>
  <c r="M15" i="8" s="1"/>
  <c r="N15" i="8" s="1"/>
  <c r="O15" i="8" s="1"/>
  <c r="J15" i="8"/>
  <c r="I15" i="8"/>
  <c r="L14" i="8"/>
  <c r="M14" i="8" s="1"/>
  <c r="N14" i="8" s="1"/>
  <c r="O14" i="8" s="1"/>
  <c r="J14" i="8"/>
  <c r="I14" i="8"/>
  <c r="L13" i="8"/>
  <c r="M13" i="8" s="1"/>
  <c r="N13" i="8" s="1"/>
  <c r="O13" i="8" s="1"/>
  <c r="J13" i="8"/>
  <c r="I13" i="8"/>
  <c r="L12" i="8"/>
  <c r="M12" i="8" s="1"/>
  <c r="N12" i="8" s="1"/>
  <c r="O12" i="8" s="1"/>
  <c r="J12" i="8"/>
  <c r="I12" i="8"/>
  <c r="L11" i="8"/>
  <c r="M11" i="8" s="1"/>
  <c r="N11" i="8" s="1"/>
  <c r="O11" i="8" s="1"/>
  <c r="J11" i="8"/>
  <c r="I11" i="8"/>
  <c r="L10" i="8"/>
  <c r="M10" i="8" s="1"/>
  <c r="N10" i="8" s="1"/>
  <c r="O10" i="8" s="1"/>
  <c r="J10" i="8"/>
  <c r="I10" i="8"/>
  <c r="K39" i="8" l="1"/>
  <c r="K41" i="8"/>
  <c r="K40" i="8"/>
  <c r="K38" i="8"/>
  <c r="K37" i="8"/>
  <c r="K34" i="8"/>
  <c r="K36" i="8"/>
  <c r="K35" i="8"/>
  <c r="K32" i="8"/>
  <c r="K33" i="8"/>
  <c r="K30" i="8"/>
  <c r="K31" i="8"/>
  <c r="K29" i="8"/>
  <c r="K28" i="8"/>
  <c r="K27" i="8"/>
  <c r="K26" i="8"/>
  <c r="K25" i="8"/>
  <c r="K24" i="8"/>
  <c r="K23" i="8"/>
  <c r="K22" i="8"/>
  <c r="K21" i="8"/>
  <c r="K20" i="8"/>
  <c r="K16" i="8"/>
  <c r="K19" i="8"/>
  <c r="K18" i="8"/>
  <c r="K17" i="8"/>
  <c r="K15" i="8"/>
  <c r="K11" i="8"/>
  <c r="K14" i="8"/>
  <c r="K13" i="8"/>
  <c r="K12" i="8"/>
  <c r="K10" i="8"/>
  <c r="I9" i="8"/>
  <c r="J9" i="8"/>
  <c r="L9" i="8"/>
  <c r="M9" i="8" s="1"/>
  <c r="N9" i="8" s="1"/>
  <c r="K9" i="8" l="1"/>
  <c r="O9" i="8" l="1"/>
  <c r="O42" i="8" s="1"/>
</calcChain>
</file>

<file path=xl/sharedStrings.xml><?xml version="1.0" encoding="utf-8"?>
<sst xmlns="http://schemas.openxmlformats.org/spreadsheetml/2006/main" count="94" uniqueCount="62">
  <si>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</si>
  <si>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</si>
  <si>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</si>
  <si>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</si>
  <si>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</si>
  <si>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</si>
  <si>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</si>
  <si>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</si>
  <si>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</si>
  <si>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</si>
  <si>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</si>
  <si>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</si>
  <si>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</si>
  <si>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</si>
  <si>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</si>
  <si>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>Метод сопоставимых рыночных цен (анализ рынка)</t>
  </si>
  <si>
    <t>Наименование объекта закупки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</si>
  <si>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</si>
  <si>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Н(М)ЦК, определяемая методом сопоставимых рыночных цен (анализа рынка)*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</si>
  <si>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</si>
  <si>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</si>
  <si>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</si>
  <si>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шт</t>
  </si>
  <si>
    <t>Цена включает в себя затраты Поставщика, в том числе затраты на уплату налогов, сборов и других обязательных платежей.</t>
  </si>
  <si>
    <t>Обоснование начальной (максимальной) цены контракта
Поставка оборудования для оснащения кабинета физики</t>
  </si>
  <si>
    <t>В результате проведенного расчета в соответствии со ст. 34 БК РФ и на основании наименьшего коммерческогопредложения Н(М)ЦК составила:</t>
  </si>
  <si>
    <t>Барометр-анероид</t>
  </si>
  <si>
    <t>Генератор звуковой</t>
  </si>
  <si>
    <t>Компас</t>
  </si>
  <si>
    <t>Астрономическая демонстрационная модель</t>
  </si>
  <si>
    <t>Источник постоянного и переменного напряжения</t>
  </si>
  <si>
    <t>Прибор для демонстрации закона Архимеда</t>
  </si>
  <si>
    <t>Устройство для работы с оптическими приборами</t>
  </si>
  <si>
    <t>Виртуальный планетарий кубический</t>
  </si>
  <si>
    <t>Гигрометр психрометрический</t>
  </si>
  <si>
    <t>Глобус тип 1 (Звездного неба с подсветкой)</t>
  </si>
  <si>
    <t>Глобус тип 2 (земли физической)</t>
  </si>
  <si>
    <t>Глобус тип 3 (луны с подсветкой)</t>
  </si>
  <si>
    <t>Глобус тип 4 (марса с подсветкой)</t>
  </si>
  <si>
    <t>Динамометр демонстрационный (механический)</t>
  </si>
  <si>
    <t>Документ-камера</t>
  </si>
  <si>
    <t>Калориметр</t>
  </si>
  <si>
    <t>Портрет (комплект)</t>
  </si>
  <si>
    <t>Комплект посуды демонстрационной с принадлежностями</t>
  </si>
  <si>
    <t>Соединительные провода для сборки электрической цепи</t>
  </si>
  <si>
    <t>Магнит тип 1</t>
  </si>
  <si>
    <t>Магнит тип 2</t>
  </si>
  <si>
    <t>Стрелки магнитные демонстрационные</t>
  </si>
  <si>
    <t>Манометр демонстрационный</t>
  </si>
  <si>
    <t>Машина электрофорная</t>
  </si>
  <si>
    <t>Маятник Максвелла</t>
  </si>
  <si>
    <t>Микроскоп демонстрационный</t>
  </si>
  <si>
    <t>Модель ракеты-носителя</t>
  </si>
  <si>
    <t>Модель внутреннего строения Земли</t>
  </si>
  <si>
    <t>Модель небесной сферы</t>
  </si>
  <si>
    <t>Модель строения солнечной системы</t>
  </si>
  <si>
    <t>Оборудование для телескопа</t>
  </si>
  <si>
    <t>Набор демонстрационный волновых явлений</t>
  </si>
  <si>
    <t>Набор демонстрационный по динамике вращательного движения</t>
  </si>
  <si>
    <t xml:space="preserve">Ценовое предложение №1 </t>
  </si>
  <si>
    <t>Ценовое предложение № 2</t>
  </si>
  <si>
    <t xml:space="preserve">Ценовое предложение №3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</si>
</sst>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distributed" vertical="top" wrapText="1" justifyLastLine="1"/>
    </xf>
    <xf numFmtId="166" fontId="11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distributed" vertical="top" wrapText="1" justifyLastLine="1"/>
    </xf>
    <xf numFmtId="164" fontId="9" fillId="0" borderId="1" xfId="0" applyNumberFormat="1" applyFont="1" applyBorder="1" applyAlignment="1">
      <alignment horizontal="distributed" vertical="top" wrapText="1" justifyLastLine="1"/>
    </xf>
    <xf numFmtId="0" fontId="9" fillId="0" borderId="1" xfId="0" applyFont="1" applyBorder="1" applyAlignment="1">
      <alignment horizontal="distributed" vertical="top" justifyLastLine="1"/>
    </xf>
    <xf numFmtId="10" fontId="9" fillId="0" borderId="1" xfId="0" applyNumberFormat="1" applyFont="1" applyBorder="1" applyAlignment="1">
      <alignment horizontal="distributed" vertical="top" justifyLastLine="1"/>
    </xf>
    <xf numFmtId="2" fontId="9" fillId="0" borderId="1" xfId="0" applyNumberFormat="1" applyFont="1" applyBorder="1" applyAlignment="1">
      <alignment horizontal="distributed" vertical="top" wrapText="1" justifyLastLine="1"/>
    </xf>
    <xf numFmtId="165" fontId="9" fillId="0" borderId="1" xfId="0" applyNumberFormat="1" applyFont="1" applyBorder="1" applyAlignment="1">
      <alignment horizontal="distributed" vertical="top" wrapText="1" justifyLastLine="1"/>
    </xf>
    <xf numFmtId="4" fontId="9" fillId="0" borderId="1" xfId="0" applyNumberFormat="1" applyFont="1" applyBorder="1" applyAlignment="1">
      <alignment horizontal="center" vertical="top" wrapText="1" justifyLastLine="1"/>
    </xf>
    <xf numFmtId="4" fontId="9" fillId="0" borderId="11" xfId="0" applyNumberFormat="1" applyFont="1" applyBorder="1" applyAlignment="1">
      <alignment horizontal="center" vertical="top" wrapText="1" justifyLastLine="1"/>
    </xf>
    <xf numFmtId="0" fontId="9" fillId="0" borderId="0" xfId="0" applyFont="1"/>
    <xf numFmtId="0" fontId="12" fillId="0" borderId="1" xfId="0" applyFont="1" applyBorder="1" applyAlignment="1">
      <alignment vertical="center" wrapText="1"/>
    </xf>
    <xf numFmtId="2" fontId="2" fillId="3" borderId="0" xfId="0" applyNumberFormat="1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66" fontId="11" fillId="3" borderId="1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distributed" vertical="top" wrapText="1" justifyLastLine="1"/>
    </xf>
    <xf numFmtId="166" fontId="15" fillId="0" borderId="1" xfId="0" applyNumberFormat="1" applyFont="1" applyBorder="1" applyAlignment="1">
      <alignment horizontal="center" vertical="top" wrapText="1"/>
    </xf>
    <xf numFmtId="166" fontId="15" fillId="3" borderId="1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horizontal="distributed" vertical="top" wrapText="1" justifyLastLine="1"/>
    </xf>
    <xf numFmtId="0" fontId="9" fillId="3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3"/>
  <sheetViews>
    <sheetView tabSelected="1" topLeftCell="A2" zoomScaleNormal="100" workbookViewId="0">
      <selection activeCell="G8" sqref="G8"/>
    </sheetView>
  </sheetViews>
  <sheetFormatPr defaultRowHeight="12.75" x14ac:dyDescent="0.2"/>
  <cols>
    <col min="1" max="1" width="4.7109375" style="1" customWidth="1"/>
    <col min="2" max="2" width="27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2.140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7" ht="15.75" hidden="1" x14ac:dyDescent="0.25">
      <c r="J1" s="2" t="s">
        <v>1</v>
      </c>
    </row>
    <row r="2" spans="1:17" ht="15.75" x14ac:dyDescent="0.25">
      <c r="J2" s="2"/>
      <c r="M2" s="59"/>
      <c r="N2" s="59"/>
      <c r="O2" s="59"/>
    </row>
    <row r="3" spans="1:17" ht="28.5" customHeight="1" x14ac:dyDescent="0.2">
      <c r="A3" s="48" t="s">
        <v>24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7" ht="15.75" customHeight="1" x14ac:dyDescent="0.2">
      <c r="A4" s="23"/>
      <c r="B4" s="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48" customHeight="1" x14ac:dyDescent="0.2">
      <c r="A5" s="49" t="s">
        <v>20</v>
      </c>
      <c r="B5" s="50"/>
      <c r="C5" s="66" t="s">
        <v>15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8"/>
    </row>
    <row r="6" spans="1:17" ht="32.25" customHeight="1" x14ac:dyDescent="0.2">
      <c r="A6" s="49" t="s">
        <v>21</v>
      </c>
      <c r="B6" s="5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50"/>
    </row>
    <row r="7" spans="1:17" ht="44.25" customHeight="1" x14ac:dyDescent="0.2">
      <c r="A7" s="73" t="s">
        <v>2</v>
      </c>
      <c r="B7" s="73" t="s">
        <v>16</v>
      </c>
      <c r="C7" s="53" t="s">
        <v>3</v>
      </c>
      <c r="D7" s="55" t="s">
        <v>0</v>
      </c>
      <c r="E7" s="51" t="s">
        <v>4</v>
      </c>
      <c r="F7" s="51"/>
      <c r="G7" s="51"/>
      <c r="H7" s="51"/>
      <c r="I7" s="71" t="s">
        <v>5</v>
      </c>
      <c r="J7" s="71"/>
      <c r="K7" s="71"/>
      <c r="L7" s="72" t="s">
        <v>18</v>
      </c>
      <c r="M7" s="72"/>
      <c r="N7" s="72"/>
      <c r="O7" s="72"/>
    </row>
    <row r="8" spans="1:17" ht="150.75" x14ac:dyDescent="0.2">
      <c r="A8" s="74"/>
      <c r="B8" s="74"/>
      <c r="C8" s="54"/>
      <c r="D8" s="56"/>
      <c r="E8" s="24" t="s">
        <v>59</v>
      </c>
      <c r="F8" s="24" t="s">
        <v>60</v>
      </c>
      <c r="G8" s="24" t="s">
        <v>61</v>
      </c>
      <c r="H8" s="22" t="s">
        <v>6</v>
      </c>
      <c r="I8" s="20" t="s">
        <v>7</v>
      </c>
      <c r="J8" s="21" t="s">
        <v>8</v>
      </c>
      <c r="K8" s="21" t="s">
        <v>9</v>
      </c>
      <c r="L8" s="21" t="s">
        <v>17</v>
      </c>
      <c r="M8" s="22" t="s">
        <v>10</v>
      </c>
      <c r="N8" s="22" t="s">
        <v>11</v>
      </c>
      <c r="O8" s="22" t="s">
        <v>12</v>
      </c>
      <c r="P8" s="52"/>
    </row>
    <row r="9" spans="1:17" s="38" customFormat="1" ht="32.25" customHeight="1" x14ac:dyDescent="0.2">
      <c r="A9" s="77">
        <v>1</v>
      </c>
      <c r="B9" s="75" t="s">
        <v>29</v>
      </c>
      <c r="C9" s="76" t="s">
        <v>22</v>
      </c>
      <c r="D9" s="41">
        <v>1</v>
      </c>
      <c r="E9" s="42">
        <v>5848</v>
      </c>
      <c r="F9" s="46">
        <v>5906.5</v>
      </c>
      <c r="G9" s="42">
        <v>5789.5</v>
      </c>
      <c r="H9" s="30">
        <v>3</v>
      </c>
      <c r="I9" s="31">
        <f t="shared" ref="I9" si="0">AVERAGE(E9:G9)</f>
        <v>5848</v>
      </c>
      <c r="J9" s="32">
        <f t="shared" ref="J9:J26" si="1">STDEV(E9:G9)</f>
        <v>58.5</v>
      </c>
      <c r="K9" s="33">
        <f t="shared" ref="K9:K26" si="2">J9/I9</f>
        <v>1.000341997264022E-2</v>
      </c>
      <c r="L9" s="34">
        <f t="shared" ref="L9:L26" si="3">((D9/H9)*(SUM(E9:G9)))</f>
        <v>5848</v>
      </c>
      <c r="M9" s="35">
        <f t="shared" ref="M9:M26" si="4">L9/D9</f>
        <v>5848</v>
      </c>
      <c r="N9" s="36">
        <f t="shared" ref="N9:N26" si="5">ROUND(M9,2)</f>
        <v>5848</v>
      </c>
      <c r="O9" s="37">
        <f t="shared" ref="O9" si="6">N9*D9</f>
        <v>5848</v>
      </c>
      <c r="P9" s="52"/>
      <c r="Q9" s="1"/>
    </row>
    <row r="10" spans="1:17" s="38" customFormat="1" ht="30.75" customHeight="1" x14ac:dyDescent="0.2">
      <c r="A10" s="27">
        <v>2</v>
      </c>
      <c r="B10" s="43" t="s">
        <v>26</v>
      </c>
      <c r="C10" s="76" t="s">
        <v>22</v>
      </c>
      <c r="D10" s="41">
        <v>1</v>
      </c>
      <c r="E10" s="42">
        <v>3709</v>
      </c>
      <c r="F10" s="46">
        <v>3561.6</v>
      </c>
      <c r="G10" s="42">
        <v>3745.4</v>
      </c>
      <c r="H10" s="30">
        <v>3</v>
      </c>
      <c r="I10" s="31">
        <f t="shared" ref="I10:I26" si="7">AVERAGE(E10:G10)</f>
        <v>3672</v>
      </c>
      <c r="J10" s="32">
        <f t="shared" si="1"/>
        <v>97.326049955805857</v>
      </c>
      <c r="K10" s="33">
        <f t="shared" si="2"/>
        <v>2.6504915565306608E-2</v>
      </c>
      <c r="L10" s="34">
        <f t="shared" si="3"/>
        <v>3672</v>
      </c>
      <c r="M10" s="35">
        <f t="shared" si="4"/>
        <v>3672</v>
      </c>
      <c r="N10" s="36">
        <f t="shared" si="5"/>
        <v>3672</v>
      </c>
      <c r="O10" s="37">
        <f t="shared" ref="O10:O26" si="8">N10*D10</f>
        <v>3672</v>
      </c>
      <c r="P10" s="52"/>
      <c r="Q10" s="1"/>
    </row>
    <row r="11" spans="1:17" s="38" customFormat="1" ht="34.5" customHeight="1" x14ac:dyDescent="0.2">
      <c r="A11" s="27">
        <v>3</v>
      </c>
      <c r="B11" s="43" t="s">
        <v>30</v>
      </c>
      <c r="C11" s="76" t="s">
        <v>22</v>
      </c>
      <c r="D11" s="41">
        <v>1</v>
      </c>
      <c r="E11" s="42">
        <v>33293</v>
      </c>
      <c r="F11" s="46">
        <v>32966.199999999997</v>
      </c>
      <c r="G11" s="42">
        <v>31660.799999999999</v>
      </c>
      <c r="H11" s="30">
        <v>3</v>
      </c>
      <c r="I11" s="31">
        <f t="shared" si="7"/>
        <v>32640</v>
      </c>
      <c r="J11" s="32">
        <f t="shared" si="1"/>
        <v>863.61104671026521</v>
      </c>
      <c r="K11" s="33">
        <f t="shared" si="2"/>
        <v>2.6458671774211556E-2</v>
      </c>
      <c r="L11" s="34">
        <f t="shared" si="3"/>
        <v>32640</v>
      </c>
      <c r="M11" s="35">
        <f t="shared" si="4"/>
        <v>32640</v>
      </c>
      <c r="N11" s="36">
        <f t="shared" si="5"/>
        <v>32640</v>
      </c>
      <c r="O11" s="37">
        <f t="shared" si="8"/>
        <v>32640</v>
      </c>
      <c r="P11" s="52"/>
      <c r="Q11" s="1"/>
    </row>
    <row r="12" spans="1:17" s="38" customFormat="1" ht="30" customHeight="1" x14ac:dyDescent="0.2">
      <c r="A12" s="27">
        <v>4</v>
      </c>
      <c r="B12" s="43" t="s">
        <v>31</v>
      </c>
      <c r="C12" s="76" t="s">
        <v>22</v>
      </c>
      <c r="D12" s="41">
        <v>1</v>
      </c>
      <c r="E12" s="42">
        <v>1768</v>
      </c>
      <c r="F12" s="46">
        <v>1750.3</v>
      </c>
      <c r="G12" s="42">
        <v>1785.7</v>
      </c>
      <c r="H12" s="30">
        <v>3</v>
      </c>
      <c r="I12" s="31">
        <f t="shared" si="7"/>
        <v>1768</v>
      </c>
      <c r="J12" s="32">
        <f t="shared" si="1"/>
        <v>17.700000000000045</v>
      </c>
      <c r="K12" s="33">
        <f t="shared" si="2"/>
        <v>1.0011312217194595E-2</v>
      </c>
      <c r="L12" s="34">
        <f t="shared" si="3"/>
        <v>1768</v>
      </c>
      <c r="M12" s="35">
        <f t="shared" si="4"/>
        <v>1768</v>
      </c>
      <c r="N12" s="36">
        <f t="shared" si="5"/>
        <v>1768</v>
      </c>
      <c r="O12" s="37">
        <f t="shared" si="8"/>
        <v>1768</v>
      </c>
      <c r="P12" s="52"/>
      <c r="Q12" s="1"/>
    </row>
    <row r="13" spans="1:17" s="38" customFormat="1" ht="26.25" customHeight="1" x14ac:dyDescent="0.2">
      <c r="A13" s="27">
        <v>5</v>
      </c>
      <c r="B13" s="43" t="s">
        <v>32</v>
      </c>
      <c r="C13" s="76" t="s">
        <v>22</v>
      </c>
      <c r="D13" s="41">
        <v>1</v>
      </c>
      <c r="E13" s="42">
        <v>15776</v>
      </c>
      <c r="F13" s="46">
        <v>14671.7</v>
      </c>
      <c r="G13" s="42">
        <v>16880.3</v>
      </c>
      <c r="H13" s="30">
        <v>3</v>
      </c>
      <c r="I13" s="31">
        <f t="shared" si="7"/>
        <v>15776</v>
      </c>
      <c r="J13" s="32">
        <f t="shared" si="1"/>
        <v>1104.2999999999993</v>
      </c>
      <c r="K13" s="33">
        <f t="shared" si="2"/>
        <v>6.9998732251521256E-2</v>
      </c>
      <c r="L13" s="34">
        <f t="shared" si="3"/>
        <v>15776</v>
      </c>
      <c r="M13" s="35">
        <f t="shared" si="4"/>
        <v>15776</v>
      </c>
      <c r="N13" s="36">
        <f t="shared" si="5"/>
        <v>15776</v>
      </c>
      <c r="O13" s="37">
        <f t="shared" si="8"/>
        <v>15776</v>
      </c>
      <c r="P13" s="52"/>
      <c r="Q13" s="1"/>
    </row>
    <row r="14" spans="1:17" s="38" customFormat="1" ht="30.75" customHeight="1" x14ac:dyDescent="0.2">
      <c r="A14" s="27">
        <v>6</v>
      </c>
      <c r="B14" s="43" t="s">
        <v>33</v>
      </c>
      <c r="C14" s="76" t="s">
        <v>22</v>
      </c>
      <c r="D14" s="41">
        <v>1</v>
      </c>
      <c r="E14" s="42">
        <v>15494</v>
      </c>
      <c r="F14" s="46">
        <v>15809.8</v>
      </c>
      <c r="G14" s="42">
        <v>16126.2</v>
      </c>
      <c r="H14" s="30">
        <v>3</v>
      </c>
      <c r="I14" s="31">
        <f t="shared" si="7"/>
        <v>15810</v>
      </c>
      <c r="J14" s="32">
        <f t="shared" si="1"/>
        <v>316.10004745333435</v>
      </c>
      <c r="K14" s="33">
        <f t="shared" si="2"/>
        <v>1.9993677890786488E-2</v>
      </c>
      <c r="L14" s="34">
        <f t="shared" si="3"/>
        <v>15810</v>
      </c>
      <c r="M14" s="35">
        <f t="shared" si="4"/>
        <v>15810</v>
      </c>
      <c r="N14" s="36">
        <f t="shared" si="5"/>
        <v>15810</v>
      </c>
      <c r="O14" s="37">
        <f t="shared" si="8"/>
        <v>15810</v>
      </c>
      <c r="P14" s="52"/>
      <c r="Q14" s="1"/>
    </row>
    <row r="15" spans="1:17" s="38" customFormat="1" ht="30.75" customHeight="1" x14ac:dyDescent="0.2">
      <c r="A15" s="27">
        <v>7</v>
      </c>
      <c r="B15" s="43" t="s">
        <v>27</v>
      </c>
      <c r="C15" s="76" t="s">
        <v>22</v>
      </c>
      <c r="D15" s="41">
        <v>1</v>
      </c>
      <c r="E15" s="42">
        <v>18034</v>
      </c>
      <c r="F15" s="46">
        <v>17326</v>
      </c>
      <c r="G15" s="42">
        <v>17680</v>
      </c>
      <c r="H15" s="30">
        <v>3</v>
      </c>
      <c r="I15" s="31">
        <f t="shared" ref="I15:I19" si="9">AVERAGE(E15:G15)</f>
        <v>17680</v>
      </c>
      <c r="J15" s="32">
        <f t="shared" ref="J15:J19" si="10">STDEV(E15:G15)</f>
        <v>354</v>
      </c>
      <c r="K15" s="33">
        <f t="shared" ref="K15:K19" si="11">J15/I15</f>
        <v>2.0022624434389142E-2</v>
      </c>
      <c r="L15" s="34">
        <f t="shared" ref="L15:L19" si="12">((D15/H15)*(SUM(E15:G15)))</f>
        <v>17680</v>
      </c>
      <c r="M15" s="35">
        <f t="shared" ref="M15:M19" si="13">L15/D15</f>
        <v>17680</v>
      </c>
      <c r="N15" s="36">
        <f t="shared" ref="N15:N19" si="14">ROUND(M15,2)</f>
        <v>17680</v>
      </c>
      <c r="O15" s="37">
        <f t="shared" ref="O15:O19" si="15">N15*D15</f>
        <v>17680</v>
      </c>
      <c r="P15" s="52"/>
      <c r="Q15" s="1"/>
    </row>
    <row r="16" spans="1:17" s="38" customFormat="1" ht="30.75" customHeight="1" x14ac:dyDescent="0.2">
      <c r="A16" s="27">
        <v>8</v>
      </c>
      <c r="B16" s="43" t="s">
        <v>34</v>
      </c>
      <c r="C16" s="76" t="s">
        <v>22</v>
      </c>
      <c r="D16" s="41">
        <v>1</v>
      </c>
      <c r="E16" s="42">
        <v>694</v>
      </c>
      <c r="F16" s="46">
        <v>686.4</v>
      </c>
      <c r="G16" s="42">
        <v>659.6</v>
      </c>
      <c r="H16" s="30">
        <v>3</v>
      </c>
      <c r="I16" s="31">
        <f t="shared" si="9"/>
        <v>680</v>
      </c>
      <c r="J16" s="32">
        <f t="shared" si="10"/>
        <v>18.070971196922411</v>
      </c>
      <c r="K16" s="33">
        <f t="shared" si="11"/>
        <v>2.6574957642532957E-2</v>
      </c>
      <c r="L16" s="34">
        <f t="shared" si="12"/>
        <v>680</v>
      </c>
      <c r="M16" s="35">
        <f t="shared" si="13"/>
        <v>680</v>
      </c>
      <c r="N16" s="36">
        <f t="shared" si="14"/>
        <v>680</v>
      </c>
      <c r="O16" s="37">
        <f t="shared" si="15"/>
        <v>680</v>
      </c>
      <c r="P16" s="52"/>
      <c r="Q16" s="1"/>
    </row>
    <row r="17" spans="1:17" s="38" customFormat="1" ht="30.75" customHeight="1" x14ac:dyDescent="0.2">
      <c r="A17" s="27">
        <v>9</v>
      </c>
      <c r="B17" s="43" t="s">
        <v>35</v>
      </c>
      <c r="C17" s="76" t="s">
        <v>22</v>
      </c>
      <c r="D17" s="41">
        <v>1</v>
      </c>
      <c r="E17" s="42">
        <v>7197</v>
      </c>
      <c r="F17" s="46">
        <v>7123.8</v>
      </c>
      <c r="G17" s="42">
        <v>7711.2</v>
      </c>
      <c r="H17" s="30">
        <v>3</v>
      </c>
      <c r="I17" s="31">
        <f t="shared" si="9"/>
        <v>7344</v>
      </c>
      <c r="J17" s="32">
        <f t="shared" si="10"/>
        <v>320.10379566634305</v>
      </c>
      <c r="K17" s="33">
        <f t="shared" si="11"/>
        <v>4.3587118146288538E-2</v>
      </c>
      <c r="L17" s="34">
        <f t="shared" si="12"/>
        <v>7344</v>
      </c>
      <c r="M17" s="35">
        <f t="shared" si="13"/>
        <v>7344</v>
      </c>
      <c r="N17" s="36">
        <f t="shared" si="14"/>
        <v>7344</v>
      </c>
      <c r="O17" s="37">
        <f t="shared" si="15"/>
        <v>7344</v>
      </c>
      <c r="P17" s="52"/>
      <c r="Q17" s="1"/>
    </row>
    <row r="18" spans="1:17" s="38" customFormat="1" ht="30.75" customHeight="1" x14ac:dyDescent="0.2">
      <c r="A18" s="27">
        <v>10</v>
      </c>
      <c r="B18" s="43" t="s">
        <v>36</v>
      </c>
      <c r="C18" s="76" t="s">
        <v>22</v>
      </c>
      <c r="D18" s="41">
        <v>1</v>
      </c>
      <c r="E18" s="42">
        <v>3958</v>
      </c>
      <c r="F18" s="46">
        <v>4079.6</v>
      </c>
      <c r="G18" s="42">
        <v>4202.3999999999996</v>
      </c>
      <c r="H18" s="30">
        <v>3</v>
      </c>
      <c r="I18" s="31">
        <f t="shared" si="9"/>
        <v>4080</v>
      </c>
      <c r="J18" s="32">
        <f t="shared" si="10"/>
        <v>122.20049099737675</v>
      </c>
      <c r="K18" s="33">
        <f t="shared" si="11"/>
        <v>2.9951100734651164E-2</v>
      </c>
      <c r="L18" s="34">
        <f t="shared" si="12"/>
        <v>4080</v>
      </c>
      <c r="M18" s="35">
        <f t="shared" si="13"/>
        <v>4080</v>
      </c>
      <c r="N18" s="36">
        <f t="shared" si="14"/>
        <v>4080</v>
      </c>
      <c r="O18" s="37">
        <f t="shared" si="15"/>
        <v>4080</v>
      </c>
      <c r="P18" s="52"/>
      <c r="Q18" s="1"/>
    </row>
    <row r="19" spans="1:17" s="38" customFormat="1" ht="30.75" customHeight="1" x14ac:dyDescent="0.2">
      <c r="A19" s="27">
        <v>11</v>
      </c>
      <c r="B19" s="43" t="s">
        <v>37</v>
      </c>
      <c r="C19" s="76" t="s">
        <v>22</v>
      </c>
      <c r="D19" s="41">
        <v>1</v>
      </c>
      <c r="E19" s="42">
        <v>7271</v>
      </c>
      <c r="F19" s="46">
        <v>7637.3</v>
      </c>
      <c r="G19" s="42">
        <v>7123.7</v>
      </c>
      <c r="H19" s="30">
        <v>3</v>
      </c>
      <c r="I19" s="31">
        <f t="shared" si="9"/>
        <v>7344</v>
      </c>
      <c r="J19" s="32">
        <f t="shared" si="10"/>
        <v>264.46737038810687</v>
      </c>
      <c r="K19" s="33">
        <f t="shared" si="11"/>
        <v>3.6011352177029804E-2</v>
      </c>
      <c r="L19" s="34">
        <f t="shared" si="12"/>
        <v>7344</v>
      </c>
      <c r="M19" s="35">
        <f t="shared" si="13"/>
        <v>7344</v>
      </c>
      <c r="N19" s="36">
        <f t="shared" si="14"/>
        <v>7344</v>
      </c>
      <c r="O19" s="37">
        <f t="shared" si="15"/>
        <v>7344</v>
      </c>
      <c r="P19" s="52"/>
      <c r="Q19" s="1"/>
    </row>
    <row r="20" spans="1:17" s="38" customFormat="1" ht="30.75" customHeight="1" x14ac:dyDescent="0.2">
      <c r="A20" s="27">
        <v>12</v>
      </c>
      <c r="B20" s="43" t="s">
        <v>38</v>
      </c>
      <c r="C20" s="76" t="s">
        <v>22</v>
      </c>
      <c r="D20" s="41">
        <v>1</v>
      </c>
      <c r="E20" s="42">
        <v>7271</v>
      </c>
      <c r="F20" s="46">
        <v>7123.2</v>
      </c>
      <c r="G20" s="42">
        <v>7637.8</v>
      </c>
      <c r="H20" s="30">
        <v>3</v>
      </c>
      <c r="I20" s="31">
        <f t="shared" ref="I20:I25" si="16">AVERAGE(E20:G20)</f>
        <v>7344</v>
      </c>
      <c r="J20" s="32">
        <f t="shared" ref="J20:J25" si="17">STDEV(E20:G20)</f>
        <v>264.95290147496047</v>
      </c>
      <c r="K20" s="33">
        <f t="shared" ref="K20:K25" si="18">J20/I20</f>
        <v>3.6077464797788734E-2</v>
      </c>
      <c r="L20" s="34">
        <f t="shared" ref="L20:L25" si="19">((D20/H20)*(SUM(E20:G20)))</f>
        <v>7344</v>
      </c>
      <c r="M20" s="35">
        <f t="shared" ref="M20:M25" si="20">L20/D20</f>
        <v>7344</v>
      </c>
      <c r="N20" s="36">
        <f t="shared" ref="N20:N25" si="21">ROUND(M20,2)</f>
        <v>7344</v>
      </c>
      <c r="O20" s="37">
        <f t="shared" ref="O20:O25" si="22">N20*D20</f>
        <v>7344</v>
      </c>
      <c r="P20" s="52"/>
      <c r="Q20" s="1"/>
    </row>
    <row r="21" spans="1:17" s="38" customFormat="1" ht="30.75" customHeight="1" x14ac:dyDescent="0.2">
      <c r="A21" s="27">
        <v>13</v>
      </c>
      <c r="B21" s="43" t="s">
        <v>39</v>
      </c>
      <c r="C21" s="76" t="s">
        <v>22</v>
      </c>
      <c r="D21" s="41">
        <v>1</v>
      </c>
      <c r="E21" s="42">
        <v>5357</v>
      </c>
      <c r="F21" s="46">
        <v>5357.1</v>
      </c>
      <c r="G21" s="42">
        <v>5197.8999999999996</v>
      </c>
      <c r="H21" s="30">
        <v>3</v>
      </c>
      <c r="I21" s="31">
        <f t="shared" si="16"/>
        <v>5304</v>
      </c>
      <c r="J21" s="32">
        <f t="shared" si="17"/>
        <v>91.885308945445999</v>
      </c>
      <c r="K21" s="33">
        <f t="shared" si="18"/>
        <v>1.7323776196351056E-2</v>
      </c>
      <c r="L21" s="34">
        <f t="shared" si="19"/>
        <v>5304</v>
      </c>
      <c r="M21" s="35">
        <f t="shared" si="20"/>
        <v>5304</v>
      </c>
      <c r="N21" s="36">
        <f t="shared" si="21"/>
        <v>5304</v>
      </c>
      <c r="O21" s="37">
        <f t="shared" si="22"/>
        <v>5304</v>
      </c>
      <c r="P21" s="52"/>
      <c r="Q21" s="1"/>
    </row>
    <row r="22" spans="1:17" s="38" customFormat="1" ht="30.75" customHeight="1" x14ac:dyDescent="0.2">
      <c r="A22" s="27">
        <v>14</v>
      </c>
      <c r="B22" s="43" t="s">
        <v>40</v>
      </c>
      <c r="C22" s="76" t="s">
        <v>22</v>
      </c>
      <c r="D22" s="41">
        <v>1</v>
      </c>
      <c r="E22" s="42">
        <v>60095</v>
      </c>
      <c r="F22" s="46">
        <v>57715</v>
      </c>
      <c r="G22" s="42">
        <v>60690</v>
      </c>
      <c r="H22" s="30">
        <v>3</v>
      </c>
      <c r="I22" s="31">
        <f t="shared" si="16"/>
        <v>59500</v>
      </c>
      <c r="J22" s="32">
        <f t="shared" si="17"/>
        <v>1574.2220300834315</v>
      </c>
      <c r="K22" s="33">
        <f t="shared" si="18"/>
        <v>2.6457513110645908E-2</v>
      </c>
      <c r="L22" s="34">
        <f t="shared" si="19"/>
        <v>59500</v>
      </c>
      <c r="M22" s="35">
        <f t="shared" si="20"/>
        <v>59500</v>
      </c>
      <c r="N22" s="36">
        <f t="shared" si="21"/>
        <v>59500</v>
      </c>
      <c r="O22" s="37">
        <f t="shared" si="22"/>
        <v>59500</v>
      </c>
      <c r="P22" s="52"/>
      <c r="Q22" s="1"/>
    </row>
    <row r="23" spans="1:17" s="38" customFormat="1" ht="30.75" customHeight="1" x14ac:dyDescent="0.2">
      <c r="A23" s="27">
        <v>15</v>
      </c>
      <c r="B23" s="43" t="s">
        <v>41</v>
      </c>
      <c r="C23" s="28" t="s">
        <v>22</v>
      </c>
      <c r="D23" s="44">
        <v>16</v>
      </c>
      <c r="E23" s="42">
        <v>2258</v>
      </c>
      <c r="F23" s="46">
        <v>2054.8000000000002</v>
      </c>
      <c r="G23" s="29">
        <v>2461.1999999999998</v>
      </c>
      <c r="H23" s="30">
        <v>3</v>
      </c>
      <c r="I23" s="31">
        <f t="shared" si="16"/>
        <v>2258</v>
      </c>
      <c r="J23" s="32">
        <f t="shared" si="17"/>
        <v>203.19999999999982</v>
      </c>
      <c r="K23" s="33">
        <f t="shared" si="18"/>
        <v>8.9991142604074328E-2</v>
      </c>
      <c r="L23" s="34">
        <f t="shared" si="19"/>
        <v>36128</v>
      </c>
      <c r="M23" s="35">
        <f t="shared" si="20"/>
        <v>2258</v>
      </c>
      <c r="N23" s="36">
        <f t="shared" si="21"/>
        <v>2258</v>
      </c>
      <c r="O23" s="37">
        <f t="shared" si="22"/>
        <v>36128</v>
      </c>
      <c r="P23" s="52"/>
      <c r="Q23" s="1"/>
    </row>
    <row r="24" spans="1:17" s="38" customFormat="1" ht="30.75" customHeight="1" x14ac:dyDescent="0.2">
      <c r="A24" s="27">
        <v>16</v>
      </c>
      <c r="B24" s="43" t="s">
        <v>28</v>
      </c>
      <c r="C24" s="28" t="s">
        <v>22</v>
      </c>
      <c r="D24" s="44">
        <v>15</v>
      </c>
      <c r="E24" s="42">
        <v>1665</v>
      </c>
      <c r="F24" s="45">
        <v>1533.7</v>
      </c>
      <c r="G24" s="29">
        <v>1697.3</v>
      </c>
      <c r="H24" s="30">
        <v>3</v>
      </c>
      <c r="I24" s="31">
        <f t="shared" si="16"/>
        <v>1632</v>
      </c>
      <c r="J24" s="32">
        <f t="shared" si="17"/>
        <v>86.6486583854591</v>
      </c>
      <c r="K24" s="33">
        <f t="shared" si="18"/>
        <v>5.3093540677364645E-2</v>
      </c>
      <c r="L24" s="34">
        <f t="shared" si="19"/>
        <v>24480</v>
      </c>
      <c r="M24" s="35">
        <f t="shared" si="20"/>
        <v>1632</v>
      </c>
      <c r="N24" s="36">
        <f t="shared" si="21"/>
        <v>1632</v>
      </c>
      <c r="O24" s="37">
        <f t="shared" si="22"/>
        <v>24480</v>
      </c>
      <c r="P24" s="52"/>
      <c r="Q24" s="1"/>
    </row>
    <row r="25" spans="1:17" s="38" customFormat="1" ht="30.75" customHeight="1" x14ac:dyDescent="0.2">
      <c r="A25" s="27">
        <v>17</v>
      </c>
      <c r="B25" s="43" t="s">
        <v>42</v>
      </c>
      <c r="C25" s="28" t="s">
        <v>22</v>
      </c>
      <c r="D25" s="41">
        <v>1</v>
      </c>
      <c r="E25" s="42">
        <v>3958</v>
      </c>
      <c r="F25" s="45">
        <v>4202</v>
      </c>
      <c r="G25" s="29">
        <v>4080</v>
      </c>
      <c r="H25" s="30">
        <v>3</v>
      </c>
      <c r="I25" s="31">
        <f t="shared" si="16"/>
        <v>4080</v>
      </c>
      <c r="J25" s="32">
        <f t="shared" si="17"/>
        <v>122</v>
      </c>
      <c r="K25" s="33">
        <f t="shared" si="18"/>
        <v>2.9901960784313727E-2</v>
      </c>
      <c r="L25" s="34">
        <f t="shared" si="19"/>
        <v>4080</v>
      </c>
      <c r="M25" s="35">
        <f t="shared" si="20"/>
        <v>4080</v>
      </c>
      <c r="N25" s="36">
        <f t="shared" si="21"/>
        <v>4080</v>
      </c>
      <c r="O25" s="37">
        <f t="shared" si="22"/>
        <v>4080</v>
      </c>
      <c r="P25" s="52"/>
      <c r="Q25" s="1"/>
    </row>
    <row r="26" spans="1:17" s="38" customFormat="1" ht="30" customHeight="1" x14ac:dyDescent="0.2">
      <c r="A26" s="27">
        <v>18</v>
      </c>
      <c r="B26" s="43" t="s">
        <v>43</v>
      </c>
      <c r="C26" s="28" t="s">
        <v>22</v>
      </c>
      <c r="D26" s="41">
        <v>1</v>
      </c>
      <c r="E26" s="42">
        <v>2472</v>
      </c>
      <c r="F26" s="45">
        <v>2203.6999999999998</v>
      </c>
      <c r="G26" s="29">
        <v>2668.3</v>
      </c>
      <c r="H26" s="30">
        <v>3</v>
      </c>
      <c r="I26" s="31">
        <f t="shared" si="7"/>
        <v>2448</v>
      </c>
      <c r="J26" s="32">
        <f t="shared" si="1"/>
        <v>233.22797859605112</v>
      </c>
      <c r="K26" s="33">
        <f t="shared" si="2"/>
        <v>9.5272867073550288E-2</v>
      </c>
      <c r="L26" s="34">
        <f t="shared" si="3"/>
        <v>2448</v>
      </c>
      <c r="M26" s="35">
        <f t="shared" si="4"/>
        <v>2448</v>
      </c>
      <c r="N26" s="36">
        <f t="shared" si="5"/>
        <v>2448</v>
      </c>
      <c r="O26" s="37">
        <f t="shared" si="8"/>
        <v>2448</v>
      </c>
      <c r="P26" s="52"/>
      <c r="Q26" s="1"/>
    </row>
    <row r="27" spans="1:17" s="38" customFormat="1" ht="30" customHeight="1" x14ac:dyDescent="0.2">
      <c r="A27" s="27">
        <v>19</v>
      </c>
      <c r="B27" s="43" t="s">
        <v>44</v>
      </c>
      <c r="C27" s="28" t="s">
        <v>22</v>
      </c>
      <c r="D27" s="41">
        <v>1</v>
      </c>
      <c r="E27" s="42">
        <v>1099</v>
      </c>
      <c r="F27" s="45">
        <v>1011.7</v>
      </c>
      <c r="G27" s="29">
        <v>1153.3</v>
      </c>
      <c r="H27" s="30">
        <v>3</v>
      </c>
      <c r="I27" s="31">
        <f t="shared" ref="I27" si="23">AVERAGE(E27:G27)</f>
        <v>1088</v>
      </c>
      <c r="J27" s="32">
        <f t="shared" ref="J27" si="24">STDEV(E27:G27)</f>
        <v>71.438015090006488</v>
      </c>
      <c r="K27" s="33">
        <f t="shared" ref="K27" si="25">J27/I27</f>
        <v>6.5659940340079492E-2</v>
      </c>
      <c r="L27" s="34">
        <f t="shared" ref="L27" si="26">((D27/H27)*(SUM(E27:G27)))</f>
        <v>1088</v>
      </c>
      <c r="M27" s="35">
        <f t="shared" ref="M27" si="27">L27/D27</f>
        <v>1088</v>
      </c>
      <c r="N27" s="36">
        <f t="shared" ref="N27" si="28">ROUND(M27,2)</f>
        <v>1088</v>
      </c>
      <c r="O27" s="37">
        <f t="shared" ref="O27" si="29">N27*D27</f>
        <v>1088</v>
      </c>
      <c r="P27" s="52"/>
      <c r="Q27" s="1"/>
    </row>
    <row r="28" spans="1:17" s="38" customFormat="1" ht="30" customHeight="1" x14ac:dyDescent="0.2">
      <c r="A28" s="27">
        <v>20</v>
      </c>
      <c r="B28" s="43" t="s">
        <v>45</v>
      </c>
      <c r="C28" s="28" t="s">
        <v>22</v>
      </c>
      <c r="D28" s="44">
        <v>10</v>
      </c>
      <c r="E28" s="42">
        <v>412</v>
      </c>
      <c r="F28" s="45">
        <v>416.2</v>
      </c>
      <c r="G28" s="29">
        <v>395.8</v>
      </c>
      <c r="H28" s="30">
        <v>3</v>
      </c>
      <c r="I28" s="31">
        <f t="shared" ref="I28:I33" si="30">AVERAGE(E28:G28)</f>
        <v>408</v>
      </c>
      <c r="J28" s="32">
        <f t="shared" ref="J28:J33" si="31">STDEV(E28:G28)</f>
        <v>10.772186407596173</v>
      </c>
      <c r="K28" s="33">
        <f t="shared" ref="K28:K33" si="32">J28/I28</f>
        <v>2.6402417665676896E-2</v>
      </c>
      <c r="L28" s="34">
        <f t="shared" ref="L28:L33" si="33">((D28/H28)*(SUM(E28:G28)))</f>
        <v>4080</v>
      </c>
      <c r="M28" s="35">
        <f t="shared" ref="M28:M33" si="34">L28/D28</f>
        <v>408</v>
      </c>
      <c r="N28" s="36">
        <f t="shared" ref="N28:N33" si="35">ROUND(M28,2)</f>
        <v>408</v>
      </c>
      <c r="O28" s="37">
        <f t="shared" ref="O28:O33" si="36">N28*D28</f>
        <v>4080</v>
      </c>
      <c r="P28" s="52"/>
      <c r="Q28" s="1"/>
    </row>
    <row r="29" spans="1:17" s="38" customFormat="1" ht="30" customHeight="1" x14ac:dyDescent="0.2">
      <c r="A29" s="27">
        <v>21</v>
      </c>
      <c r="B29" s="43" t="s">
        <v>46</v>
      </c>
      <c r="C29" s="28" t="s">
        <v>22</v>
      </c>
      <c r="D29" s="44">
        <v>9</v>
      </c>
      <c r="E29" s="42">
        <v>404</v>
      </c>
      <c r="F29" s="45">
        <v>407.9</v>
      </c>
      <c r="G29" s="29">
        <v>412.1</v>
      </c>
      <c r="H29" s="30">
        <v>3</v>
      </c>
      <c r="I29" s="31">
        <f t="shared" si="30"/>
        <v>408</v>
      </c>
      <c r="J29" s="32">
        <f t="shared" si="31"/>
        <v>4.0509258201058307</v>
      </c>
      <c r="K29" s="33">
        <f t="shared" si="32"/>
        <v>9.928739755161349E-3</v>
      </c>
      <c r="L29" s="34">
        <f t="shared" si="33"/>
        <v>3672</v>
      </c>
      <c r="M29" s="35">
        <f t="shared" si="34"/>
        <v>408</v>
      </c>
      <c r="N29" s="36">
        <f t="shared" si="35"/>
        <v>408</v>
      </c>
      <c r="O29" s="37">
        <f t="shared" si="36"/>
        <v>3672</v>
      </c>
      <c r="P29" s="52"/>
      <c r="Q29" s="1"/>
    </row>
    <row r="30" spans="1:17" s="38" customFormat="1" ht="30" customHeight="1" x14ac:dyDescent="0.2">
      <c r="A30" s="27">
        <v>22</v>
      </c>
      <c r="B30" s="43" t="s">
        <v>47</v>
      </c>
      <c r="C30" s="28" t="s">
        <v>22</v>
      </c>
      <c r="D30" s="41">
        <v>1</v>
      </c>
      <c r="E30" s="42">
        <v>347</v>
      </c>
      <c r="F30" s="45">
        <v>319.39999999999998</v>
      </c>
      <c r="G30" s="29">
        <v>353.6</v>
      </c>
      <c r="H30" s="30">
        <v>3</v>
      </c>
      <c r="I30" s="31">
        <f t="shared" si="30"/>
        <v>340</v>
      </c>
      <c r="J30" s="32">
        <f t="shared" si="31"/>
        <v>18.142767153882584</v>
      </c>
      <c r="K30" s="33">
        <f t="shared" si="32"/>
        <v>5.336107986436054E-2</v>
      </c>
      <c r="L30" s="34">
        <f t="shared" si="33"/>
        <v>340</v>
      </c>
      <c r="M30" s="35">
        <f t="shared" si="34"/>
        <v>340</v>
      </c>
      <c r="N30" s="36">
        <f t="shared" si="35"/>
        <v>340</v>
      </c>
      <c r="O30" s="37">
        <f t="shared" si="36"/>
        <v>340</v>
      </c>
      <c r="P30" s="52"/>
      <c r="Q30" s="1"/>
    </row>
    <row r="31" spans="1:17" s="38" customFormat="1" ht="30" customHeight="1" x14ac:dyDescent="0.2">
      <c r="A31" s="27">
        <v>23</v>
      </c>
      <c r="B31" s="43" t="s">
        <v>48</v>
      </c>
      <c r="C31" s="28" t="s">
        <v>22</v>
      </c>
      <c r="D31" s="41">
        <v>1</v>
      </c>
      <c r="E31" s="42">
        <v>1055</v>
      </c>
      <c r="F31" s="45">
        <v>1023.1</v>
      </c>
      <c r="G31" s="29">
        <v>1185.9000000000001</v>
      </c>
      <c r="H31" s="30">
        <v>3</v>
      </c>
      <c r="I31" s="31">
        <f t="shared" si="30"/>
        <v>1088</v>
      </c>
      <c r="J31" s="32">
        <f t="shared" si="31"/>
        <v>86.271142336241311</v>
      </c>
      <c r="K31" s="33">
        <f t="shared" si="32"/>
        <v>7.9293329353162967E-2</v>
      </c>
      <c r="L31" s="34">
        <f t="shared" si="33"/>
        <v>1088</v>
      </c>
      <c r="M31" s="35">
        <f t="shared" si="34"/>
        <v>1088</v>
      </c>
      <c r="N31" s="36">
        <f t="shared" si="35"/>
        <v>1088</v>
      </c>
      <c r="O31" s="37">
        <f t="shared" si="36"/>
        <v>1088</v>
      </c>
      <c r="P31" s="52"/>
      <c r="Q31" s="1"/>
    </row>
    <row r="32" spans="1:17" s="38" customFormat="1" ht="30" customHeight="1" x14ac:dyDescent="0.2">
      <c r="A32" s="27">
        <v>24</v>
      </c>
      <c r="B32" s="39" t="s">
        <v>49</v>
      </c>
      <c r="C32" s="28" t="s">
        <v>22</v>
      </c>
      <c r="D32" s="41">
        <v>1</v>
      </c>
      <c r="E32" s="42">
        <v>5998</v>
      </c>
      <c r="F32" s="45">
        <v>5691.2</v>
      </c>
      <c r="G32" s="29">
        <v>6670.8</v>
      </c>
      <c r="H32" s="30">
        <v>3</v>
      </c>
      <c r="I32" s="31">
        <f t="shared" si="30"/>
        <v>6120</v>
      </c>
      <c r="J32" s="32">
        <f t="shared" si="31"/>
        <v>501.06590384898487</v>
      </c>
      <c r="K32" s="33">
        <f t="shared" si="32"/>
        <v>8.1873513700814526E-2</v>
      </c>
      <c r="L32" s="34">
        <f t="shared" si="33"/>
        <v>6120</v>
      </c>
      <c r="M32" s="35">
        <f t="shared" si="34"/>
        <v>6120</v>
      </c>
      <c r="N32" s="36">
        <f t="shared" si="35"/>
        <v>6120</v>
      </c>
      <c r="O32" s="37">
        <f t="shared" si="36"/>
        <v>6120</v>
      </c>
      <c r="P32" s="52"/>
      <c r="Q32" s="1"/>
    </row>
    <row r="33" spans="1:17" s="38" customFormat="1" ht="30" customHeight="1" x14ac:dyDescent="0.2">
      <c r="A33" s="27">
        <v>25</v>
      </c>
      <c r="B33" s="39" t="s">
        <v>50</v>
      </c>
      <c r="C33" s="28" t="s">
        <v>22</v>
      </c>
      <c r="D33" s="41">
        <v>1</v>
      </c>
      <c r="E33" s="42">
        <v>2335</v>
      </c>
      <c r="F33" s="45">
        <v>2104</v>
      </c>
      <c r="G33" s="29">
        <v>2497</v>
      </c>
      <c r="H33" s="30">
        <v>3</v>
      </c>
      <c r="I33" s="31">
        <f t="shared" si="30"/>
        <v>2312</v>
      </c>
      <c r="J33" s="32">
        <f t="shared" si="31"/>
        <v>197.50696190261243</v>
      </c>
      <c r="K33" s="33">
        <f t="shared" si="32"/>
        <v>8.5426886636078045E-2</v>
      </c>
      <c r="L33" s="34">
        <f t="shared" si="33"/>
        <v>2312</v>
      </c>
      <c r="M33" s="35">
        <f t="shared" si="34"/>
        <v>2312</v>
      </c>
      <c r="N33" s="36">
        <f t="shared" si="35"/>
        <v>2312</v>
      </c>
      <c r="O33" s="37">
        <f t="shared" si="36"/>
        <v>2312</v>
      </c>
      <c r="P33" s="52"/>
      <c r="Q33" s="1"/>
    </row>
    <row r="34" spans="1:17" s="38" customFormat="1" ht="30" customHeight="1" x14ac:dyDescent="0.2">
      <c r="A34" s="27">
        <v>26</v>
      </c>
      <c r="B34" s="39" t="s">
        <v>51</v>
      </c>
      <c r="C34" s="28" t="s">
        <v>22</v>
      </c>
      <c r="D34" s="41">
        <v>1</v>
      </c>
      <c r="E34" s="42">
        <v>66640</v>
      </c>
      <c r="F34" s="45">
        <v>65973.600000000006</v>
      </c>
      <c r="G34" s="29">
        <v>67306.399999999994</v>
      </c>
      <c r="H34" s="30">
        <v>3</v>
      </c>
      <c r="I34" s="31">
        <f t="shared" ref="I34:I36" si="37">AVERAGE(E34:G34)</f>
        <v>66640</v>
      </c>
      <c r="J34" s="32">
        <f t="shared" ref="J34:J36" si="38">STDEV(E34:G34)</f>
        <v>666.39999999999418</v>
      </c>
      <c r="K34" s="33">
        <f t="shared" ref="K34:K36" si="39">J34/I34</f>
        <v>9.9999999999999135E-3</v>
      </c>
      <c r="L34" s="34">
        <f t="shared" ref="L34:L36" si="40">((D34/H34)*(SUM(E34:G34)))</f>
        <v>66640</v>
      </c>
      <c r="M34" s="35">
        <f t="shared" ref="M34:M36" si="41">L34/D34</f>
        <v>66640</v>
      </c>
      <c r="N34" s="36">
        <f t="shared" ref="N34:N36" si="42">ROUND(M34,2)</f>
        <v>66640</v>
      </c>
      <c r="O34" s="37">
        <f t="shared" ref="O34:O36" si="43">N34*D34</f>
        <v>66640</v>
      </c>
      <c r="P34" s="52"/>
      <c r="Q34" s="1"/>
    </row>
    <row r="35" spans="1:17" s="38" customFormat="1" ht="30" customHeight="1" x14ac:dyDescent="0.2">
      <c r="A35" s="27">
        <v>27</v>
      </c>
      <c r="B35" s="39" t="s">
        <v>52</v>
      </c>
      <c r="C35" s="28" t="s">
        <v>22</v>
      </c>
      <c r="D35" s="41">
        <v>1</v>
      </c>
      <c r="E35" s="42">
        <v>51979</v>
      </c>
      <c r="F35" s="45">
        <v>49327.4</v>
      </c>
      <c r="G35" s="29">
        <v>57813.599999999999</v>
      </c>
      <c r="H35" s="30">
        <v>3</v>
      </c>
      <c r="I35" s="31">
        <f t="shared" si="37"/>
        <v>53040</v>
      </c>
      <c r="J35" s="32">
        <f t="shared" si="38"/>
        <v>4341.4500296559891</v>
      </c>
      <c r="K35" s="33">
        <f t="shared" si="39"/>
        <v>8.1852376124735837E-2</v>
      </c>
      <c r="L35" s="34">
        <f t="shared" si="40"/>
        <v>53040</v>
      </c>
      <c r="M35" s="35">
        <f t="shared" si="41"/>
        <v>53040</v>
      </c>
      <c r="N35" s="36">
        <f t="shared" si="42"/>
        <v>53040</v>
      </c>
      <c r="O35" s="37">
        <f t="shared" si="43"/>
        <v>53040</v>
      </c>
      <c r="P35" s="52"/>
      <c r="Q35" s="1"/>
    </row>
    <row r="36" spans="1:17" s="38" customFormat="1" ht="30" customHeight="1" x14ac:dyDescent="0.2">
      <c r="A36" s="27">
        <v>28</v>
      </c>
      <c r="B36" s="39" t="s">
        <v>53</v>
      </c>
      <c r="C36" s="28" t="s">
        <v>22</v>
      </c>
      <c r="D36" s="41">
        <v>1</v>
      </c>
      <c r="E36" s="42">
        <v>6732</v>
      </c>
      <c r="F36" s="45">
        <v>6732</v>
      </c>
      <c r="G36" s="29">
        <v>6936</v>
      </c>
      <c r="H36" s="30">
        <v>3</v>
      </c>
      <c r="I36" s="31">
        <f t="shared" si="37"/>
        <v>6800</v>
      </c>
      <c r="J36" s="32">
        <f t="shared" si="38"/>
        <v>117.77945491468365</v>
      </c>
      <c r="K36" s="33">
        <f t="shared" si="39"/>
        <v>1.7320508075688773E-2</v>
      </c>
      <c r="L36" s="34">
        <f t="shared" si="40"/>
        <v>6800</v>
      </c>
      <c r="M36" s="35">
        <f t="shared" si="41"/>
        <v>6800</v>
      </c>
      <c r="N36" s="36">
        <f t="shared" si="42"/>
        <v>6800</v>
      </c>
      <c r="O36" s="37">
        <f t="shared" si="43"/>
        <v>6800</v>
      </c>
      <c r="P36" s="52"/>
      <c r="Q36" s="1"/>
    </row>
    <row r="37" spans="1:17" s="38" customFormat="1" ht="30" customHeight="1" x14ac:dyDescent="0.2">
      <c r="A37" s="27">
        <v>29</v>
      </c>
      <c r="B37" s="39" t="s">
        <v>54</v>
      </c>
      <c r="C37" s="28" t="s">
        <v>22</v>
      </c>
      <c r="D37" s="41">
        <v>1</v>
      </c>
      <c r="E37" s="42">
        <v>6520</v>
      </c>
      <c r="F37" s="45">
        <v>6072.2</v>
      </c>
      <c r="G37" s="29">
        <v>6583.8</v>
      </c>
      <c r="H37" s="30">
        <v>3</v>
      </c>
      <c r="I37" s="31">
        <f t="shared" ref="I37" si="44">AVERAGE(E37:G37)</f>
        <v>6392</v>
      </c>
      <c r="J37" s="32">
        <f t="shared" ref="J37" si="45">STDEV(E37:G37)</f>
        <v>278.78601112681406</v>
      </c>
      <c r="K37" s="33">
        <f t="shared" ref="K37" si="46">J37/I37</f>
        <v>4.361483277953912E-2</v>
      </c>
      <c r="L37" s="34">
        <f t="shared" ref="L37" si="47">((D37/H37)*(SUM(E37:G37)))</f>
        <v>6392</v>
      </c>
      <c r="M37" s="35">
        <f t="shared" ref="M37" si="48">L37/D37</f>
        <v>6392</v>
      </c>
      <c r="N37" s="36">
        <f t="shared" ref="N37" si="49">ROUND(M37,2)</f>
        <v>6392</v>
      </c>
      <c r="O37" s="37">
        <f t="shared" ref="O37" si="50">N37*D37</f>
        <v>6392</v>
      </c>
      <c r="P37" s="52"/>
      <c r="Q37" s="1"/>
    </row>
    <row r="38" spans="1:17" s="38" customFormat="1" ht="30" customHeight="1" x14ac:dyDescent="0.2">
      <c r="A38" s="27">
        <v>30</v>
      </c>
      <c r="B38" s="39" t="s">
        <v>55</v>
      </c>
      <c r="C38" s="28" t="s">
        <v>22</v>
      </c>
      <c r="D38" s="41">
        <v>1</v>
      </c>
      <c r="E38" s="42">
        <v>65960</v>
      </c>
      <c r="F38" s="45">
        <v>69360</v>
      </c>
      <c r="G38" s="29">
        <v>68680</v>
      </c>
      <c r="H38" s="30">
        <v>3</v>
      </c>
      <c r="I38" s="31">
        <f t="shared" ref="I38:I42" si="51">AVERAGE(E38:G38)</f>
        <v>68000</v>
      </c>
      <c r="J38" s="32">
        <f t="shared" ref="J38:J42" si="52">STDEV(E38:G38)</f>
        <v>1799.1108915239215</v>
      </c>
      <c r="K38" s="33">
        <f t="shared" ref="K38:K42" si="53">J38/I38</f>
        <v>2.6457513110645904E-2</v>
      </c>
      <c r="L38" s="34">
        <f t="shared" ref="L38:L41" si="54">((D38/H38)*(SUM(E38:G38)))</f>
        <v>68000</v>
      </c>
      <c r="M38" s="35">
        <f t="shared" ref="M38:M41" si="55">L38/D38</f>
        <v>68000</v>
      </c>
      <c r="N38" s="36">
        <f t="shared" ref="N38:N41" si="56">ROUND(M38,2)</f>
        <v>68000</v>
      </c>
      <c r="O38" s="37">
        <f t="shared" ref="O38:O41" si="57">N38*D38</f>
        <v>68000</v>
      </c>
      <c r="P38" s="52"/>
      <c r="Q38" s="1"/>
    </row>
    <row r="39" spans="1:17" s="38" customFormat="1" ht="30" customHeight="1" x14ac:dyDescent="0.2">
      <c r="A39" s="27">
        <v>31</v>
      </c>
      <c r="B39" s="39" t="s">
        <v>56</v>
      </c>
      <c r="C39" s="28" t="s">
        <v>22</v>
      </c>
      <c r="D39" s="41">
        <v>1</v>
      </c>
      <c r="E39" s="42">
        <v>1768</v>
      </c>
      <c r="F39" s="45">
        <v>1750.3</v>
      </c>
      <c r="G39" s="29">
        <v>1785.7</v>
      </c>
      <c r="H39" s="30">
        <v>3</v>
      </c>
      <c r="I39" s="31">
        <f t="shared" si="51"/>
        <v>1768</v>
      </c>
      <c r="J39" s="32">
        <f t="shared" si="52"/>
        <v>17.700000000000045</v>
      </c>
      <c r="K39" s="33">
        <f t="shared" si="53"/>
        <v>1.0011312217194595E-2</v>
      </c>
      <c r="L39" s="34">
        <f t="shared" si="54"/>
        <v>1768</v>
      </c>
      <c r="M39" s="35">
        <f t="shared" si="55"/>
        <v>1768</v>
      </c>
      <c r="N39" s="36">
        <f t="shared" si="56"/>
        <v>1768</v>
      </c>
      <c r="O39" s="37">
        <f t="shared" si="57"/>
        <v>1768</v>
      </c>
      <c r="P39" s="52"/>
      <c r="Q39" s="1"/>
    </row>
    <row r="40" spans="1:17" s="38" customFormat="1" ht="30" customHeight="1" x14ac:dyDescent="0.2">
      <c r="A40" s="27">
        <v>32</v>
      </c>
      <c r="B40" s="39" t="s">
        <v>57</v>
      </c>
      <c r="C40" s="28" t="s">
        <v>22</v>
      </c>
      <c r="D40" s="41">
        <v>1</v>
      </c>
      <c r="E40" s="42">
        <v>25065</v>
      </c>
      <c r="F40" s="45">
        <v>25064.6</v>
      </c>
      <c r="G40" s="29">
        <v>27390.400000000001</v>
      </c>
      <c r="H40" s="30">
        <v>3</v>
      </c>
      <c r="I40" s="31">
        <f t="shared" si="51"/>
        <v>25840</v>
      </c>
      <c r="J40" s="32">
        <f t="shared" si="52"/>
        <v>1342.6858009229127</v>
      </c>
      <c r="K40" s="33">
        <f t="shared" si="53"/>
        <v>5.1961524803518296E-2</v>
      </c>
      <c r="L40" s="34">
        <f t="shared" si="54"/>
        <v>25840</v>
      </c>
      <c r="M40" s="35">
        <f t="shared" si="55"/>
        <v>25840</v>
      </c>
      <c r="N40" s="36">
        <f t="shared" si="56"/>
        <v>25840</v>
      </c>
      <c r="O40" s="37">
        <f t="shared" si="57"/>
        <v>25840</v>
      </c>
      <c r="P40" s="52"/>
      <c r="Q40" s="1"/>
    </row>
    <row r="41" spans="1:17" s="38" customFormat="1" ht="30" customHeight="1" x14ac:dyDescent="0.2">
      <c r="A41" s="27">
        <v>33</v>
      </c>
      <c r="B41" s="39" t="s">
        <v>58</v>
      </c>
      <c r="C41" s="28" t="s">
        <v>22</v>
      </c>
      <c r="D41" s="41">
        <v>1</v>
      </c>
      <c r="E41" s="42">
        <v>49450</v>
      </c>
      <c r="F41" s="45">
        <v>48470</v>
      </c>
      <c r="G41" s="29">
        <v>48960</v>
      </c>
      <c r="H41" s="30">
        <v>3</v>
      </c>
      <c r="I41" s="31">
        <f t="shared" si="51"/>
        <v>48960</v>
      </c>
      <c r="J41" s="32">
        <f t="shared" si="52"/>
        <v>490</v>
      </c>
      <c r="K41" s="33">
        <f t="shared" si="53"/>
        <v>1.0008169934640522E-2</v>
      </c>
      <c r="L41" s="34">
        <f t="shared" si="54"/>
        <v>48960</v>
      </c>
      <c r="M41" s="35">
        <f t="shared" si="55"/>
        <v>48960</v>
      </c>
      <c r="N41" s="36">
        <f t="shared" si="56"/>
        <v>48960</v>
      </c>
      <c r="O41" s="37">
        <f t="shared" si="57"/>
        <v>48960</v>
      </c>
      <c r="P41" s="52"/>
      <c r="Q41" s="1"/>
    </row>
    <row r="42" spans="1:17" ht="25.9" customHeight="1" x14ac:dyDescent="0.2">
      <c r="A42" s="3"/>
      <c r="B42" s="26"/>
      <c r="C42" s="4"/>
      <c r="D42" s="4"/>
      <c r="E42" s="40">
        <v>546002</v>
      </c>
      <c r="F42" s="10">
        <v>534735.1</v>
      </c>
      <c r="G42" s="5">
        <v>563460.9</v>
      </c>
      <c r="H42" s="6"/>
      <c r="I42" s="7">
        <f t="shared" si="51"/>
        <v>548066</v>
      </c>
      <c r="J42" s="8">
        <f t="shared" si="52"/>
        <v>14473.699195782696</v>
      </c>
      <c r="K42" s="9">
        <f t="shared" si="53"/>
        <v>2.6408679238965189E-2</v>
      </c>
      <c r="L42" s="10"/>
      <c r="M42" s="11"/>
      <c r="N42" s="10" t="s">
        <v>13</v>
      </c>
      <c r="O42" s="12">
        <f>SUM(O9:O41)</f>
        <v>548066</v>
      </c>
    </row>
    <row r="43" spans="1:17" ht="38.25" customHeight="1" x14ac:dyDescent="0.2">
      <c r="A43" s="60" t="s">
        <v>25</v>
      </c>
      <c r="B43" s="61"/>
      <c r="C43" s="61"/>
      <c r="D43" s="61"/>
      <c r="E43" s="61"/>
      <c r="F43" s="61"/>
      <c r="G43" s="61"/>
      <c r="H43" s="62"/>
      <c r="I43" s="13">
        <v>534735.1</v>
      </c>
      <c r="J43" s="14" t="s">
        <v>14</v>
      </c>
      <c r="K43" s="14"/>
      <c r="L43" s="14"/>
      <c r="M43" s="14"/>
      <c r="N43" s="14"/>
      <c r="O43" s="13"/>
    </row>
    <row r="44" spans="1:17" ht="21.75" customHeight="1" x14ac:dyDescent="0.2">
      <c r="A44" s="25"/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</row>
    <row r="45" spans="1:17" s="15" customFormat="1" ht="20.25" customHeight="1" x14ac:dyDescent="0.25">
      <c r="A45" s="47" t="s">
        <v>23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</row>
    <row r="46" spans="1:17" s="16" customFormat="1" ht="75.75" customHeight="1" x14ac:dyDescent="0.25">
      <c r="A46" s="47" t="s">
        <v>19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</row>
    <row r="47" spans="1:17" s="15" customFormat="1" ht="41.25" customHeight="1" x14ac:dyDescent="0.25">
      <c r="A47" s="64"/>
      <c r="B47" s="64"/>
      <c r="C47" s="64"/>
      <c r="D47" s="64"/>
      <c r="E47" s="64"/>
      <c r="F47" s="64"/>
      <c r="G47" s="64"/>
      <c r="H47" s="64"/>
      <c r="I47" s="64"/>
      <c r="J47" s="17"/>
      <c r="K47" s="17"/>
      <c r="L47" s="17"/>
      <c r="M47" s="17"/>
      <c r="N47" s="17"/>
      <c r="O47" s="17"/>
    </row>
    <row r="48" spans="1:17" s="15" customFormat="1" ht="15.7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17"/>
      <c r="P48" s="18"/>
    </row>
    <row r="49" spans="1:15" ht="15.75" x14ac:dyDescent="0.25">
      <c r="A49" s="69"/>
      <c r="B49" s="69"/>
      <c r="C49" s="2"/>
      <c r="D49" s="2"/>
      <c r="E49" s="2"/>
      <c r="F49" s="2"/>
      <c r="G49" s="2"/>
      <c r="H49" s="2"/>
      <c r="J49" s="69"/>
      <c r="K49" s="69"/>
    </row>
    <row r="50" spans="1:15" s="17" customFormat="1" ht="15.75" x14ac:dyDescent="0.25">
      <c r="A50" s="63"/>
      <c r="B50" s="63"/>
      <c r="C50" s="63"/>
      <c r="D50" s="63"/>
      <c r="E50" s="63"/>
      <c r="F50" s="63"/>
      <c r="G50" s="63"/>
      <c r="H50" s="19"/>
    </row>
    <row r="51" spans="1:15" s="17" customFormat="1" ht="1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s="17" customFormat="1" ht="1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</sheetData>
  <mergeCells count="24">
    <mergeCell ref="M2:O2"/>
    <mergeCell ref="A43:H43"/>
    <mergeCell ref="A50:G50"/>
    <mergeCell ref="C47:I47"/>
    <mergeCell ref="A48:N48"/>
    <mergeCell ref="A6:B6"/>
    <mergeCell ref="C5:O5"/>
    <mergeCell ref="A49:B49"/>
    <mergeCell ref="J49:K49"/>
    <mergeCell ref="A46:O46"/>
    <mergeCell ref="A47:B47"/>
    <mergeCell ref="C6:O6"/>
    <mergeCell ref="I7:K7"/>
    <mergeCell ref="L7:O7"/>
    <mergeCell ref="A7:A8"/>
    <mergeCell ref="B7:B8"/>
    <mergeCell ref="A45:O45"/>
    <mergeCell ref="A3:O3"/>
    <mergeCell ref="A5:B5"/>
    <mergeCell ref="E7:H7"/>
    <mergeCell ref="P8:P41"/>
    <mergeCell ref="C7:C8"/>
    <mergeCell ref="D7:D8"/>
    <mergeCell ref="B44:O44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2026-04-13T13:27:15Z</dcterms:modified>
</cp:coreProperties>
</file>