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gorovaOV\Downloads\"/>
    </mc:Choice>
  </mc:AlternateContent>
  <bookViews>
    <workbookView xWindow="0" yWindow="0" windowWidth="20490" windowHeight="7050"/>
  </bookViews>
  <sheets>
    <sheet name="Лист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N13" i="1"/>
  <c r="J12" i="1" l="1"/>
  <c r="H12" i="1"/>
  <c r="I12" i="1" s="1"/>
  <c r="J11" i="1"/>
  <c r="N11" i="1" s="1"/>
  <c r="H11" i="1"/>
  <c r="I11" i="1" s="1"/>
  <c r="N12" i="1" l="1"/>
  <c r="L12" i="1"/>
  <c r="L11" i="1"/>
</calcChain>
</file>

<file path=xl/sharedStrings.xml><?xml version="1.0" encoding="utf-8"?>
<sst xmlns="http://schemas.openxmlformats.org/spreadsheetml/2006/main" count="39" uniqueCount="38">
  <si>
    <t>Приложение № ___</t>
  </si>
  <si>
    <t>к контракту № ___ от _______________</t>
  </si>
  <si>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</si>
  <si>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</si>
  <si>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>Обоснование и расчет начальной максимальной цены</t>
  </si>
  <si>
    <t>100-р</t>
  </si>
  <si>
    <t>№ п/п</t>
  </si>
  <si>
    <t>Основные характеристики объекта закупки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</si>
  <si>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</si>
  <si>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</si>
  <si>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theme="1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</si>
  <si>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0"/>
        <color theme="1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</si>
  <si>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0"/>
        <color theme="1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</si>
  <si>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</si>
  <si>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</si>
  <si>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</si>
  <si>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 xml:space="preserve">Общая стоимость, руб. </t>
  </si>
  <si>
    <t>отсут.</t>
  </si>
  <si>
    <t>ИТОГО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</si>
  <si>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</si>
  <si>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Работник контрактной службы/контрактный управляющий:</t>
  </si>
  <si>
    <t>Педагог-организатор</t>
  </si>
  <si>
    <t>Н.М. Лозова</t>
  </si>
  <si>
    <t>(должность)</t>
  </si>
  <si>
    <t>Наименьшая цена</t>
  </si>
  <si>
    <t>Общая стоимость по наименьшей цене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</si>
  <si>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>сопоставимых рыночных цен (анализа рынка)</t>
    </r>
  </si>
  <si>
    <t>Кол-во , шт.</t>
  </si>
  <si>
    <t xml:space="preserve">Конденсаторный микрофон TESLER WMS-320 </t>
  </si>
  <si>
    <t>ОКПД: 32.99.53.139</t>
  </si>
  <si>
    <t xml:space="preserve">Ксилофон Музыка Детям MD-KSС-15P </t>
  </si>
  <si>
    <t xml:space="preserve">Во исполнение подп. «в» пункта 7 Постановления № 1875, с учетом информационного письма Минфина России от 31.01.2025 N 24-01-06/8697 "О применении положений постановления Правительства Российской Федерации от 23 декабря 2024 г.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N 24-06-06/25869 заказчиком:                                       </t>
  </si>
  <si>
    <r>
      <t>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получено </t>
    </r>
    <r>
      <rPr>
        <b/>
        <sz val="12"/>
        <color theme="1"/>
        <rFont val="Times New Roman"/>
        <family val="1"/>
        <charset val="204"/>
      </rPr>
      <t>0</t>
    </r>
    <r>
      <rPr>
        <sz val="12"/>
        <color theme="1"/>
        <rFont val="Times New Roman"/>
        <family val="1"/>
        <charset val="204"/>
      </rPr>
      <t> ответов.</t>
    </r>
  </si>
  <si>
    <t xml:space="preserve">                 (подпись/расшифровка подписи)</t>
  </si>
  <si>
    <t>б) на официальном сайте единой информационной системы в реестре контрактов был направлен запрос поставщикам № 0372200142926000001.</t>
  </si>
  <si>
    <t>а) в государственной информационной системе промышленности найдена информация о субъектов деятельности в сфере промышленности, было направлено 2 запроса.</t>
  </si>
  <si>
    <t>В связи с неполучением заказчиком информации в необходимом количестве, предусмотренной абзацем третьим подпункта ""в"" пункта 7 Постановления Правительства РФ от 23.12.2024 №1875 ""О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лиц"" (далее – Постановление) не применяются.</t>
  </si>
  <si>
    <r>
      <rPr>
        <u/>
        <sz val="12"/>
        <color theme="1"/>
        <rFont val="Times New Roman"/>
        <family val="1"/>
        <charset val="204"/>
      </rPr>
      <t xml:space="preserve">Поставка средств обучения и воспитания для оснащения предметных кабинетова для Государственного бюджетного  общеобразовательного средней общеобразовательной школы №176 Калининского района Санкт-Петербурга   </t>
    </r>
    <r>
      <rPr>
        <sz val="12"/>
        <color theme="1"/>
        <rFont val="Times New Roman"/>
        <family val="1"/>
        <charset val="204"/>
      </rPr>
      <t xml:space="preserve">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</si>
</sst>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top" wrapText="1"/>
    </xf>
    <xf numFmtId="9" fontId="7" fillId="0" borderId="5" xfId="1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164" fontId="9" fillId="0" borderId="5" xfId="0" applyNumberFormat="1" applyFont="1" applyBorder="1"/>
    <xf numFmtId="9" fontId="10" fillId="0" borderId="5" xfId="1" applyFont="1" applyFill="1" applyBorder="1"/>
    <xf numFmtId="0" fontId="0" fillId="0" borderId="5" xfId="0" applyBorder="1"/>
    <xf numFmtId="0" fontId="10" fillId="0" borderId="5" xfId="0" applyFont="1" applyBorder="1" applyAlignment="1">
      <alignment horizontal="center" vertical="center" wrapText="1"/>
    </xf>
    <xf numFmtId="4" fontId="7" fillId="0" borderId="5" xfId="0" applyNumberFormat="1" applyFont="1" applyBorder="1"/>
    <xf numFmtId="0" fontId="3" fillId="0" borderId="0" xfId="0" applyFont="1" applyBorder="1" applyAlignment="1">
      <alignment horizontal="center" vertical="center"/>
    </xf>
    <xf numFmtId="164" fontId="5" fillId="0" borderId="0" xfId="0" applyNumberFormat="1" applyFont="1" applyBorder="1"/>
    <xf numFmtId="9" fontId="5" fillId="0" borderId="0" xfId="1" applyFont="1" applyFill="1" applyBorder="1"/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64" fontId="9" fillId="0" borderId="5" xfId="0" applyNumberFormat="1" applyFont="1" applyBorder="1" applyAlignment="1">
      <alignment vertical="center"/>
    </xf>
    <xf numFmtId="9" fontId="10" fillId="0" borderId="5" xfId="1" applyFont="1" applyFill="1" applyBorder="1" applyAlignment="1">
      <alignment vertical="center"/>
    </xf>
    <xf numFmtId="0" fontId="0" fillId="0" borderId="5" xfId="0" applyBorder="1" applyAlignment="1">
      <alignment vertical="center"/>
    </xf>
    <xf numFmtId="2" fontId="7" fillId="0" borderId="5" xfId="0" applyNumberFormat="1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7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9</xdr:row>
      <xdr:rowOff>400050</xdr:rowOff>
    </xdr:from>
    <xdr:to>
      <xdr:col>11</xdr:col>
      <xdr:colOff>607060</xdr:colOff>
      <xdr:row>9</xdr:row>
      <xdr:rowOff>673100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3448050"/>
          <a:ext cx="5213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149392</xdr:colOff>
      <xdr:row>9</xdr:row>
      <xdr:rowOff>521869</xdr:rowOff>
    </xdr:from>
    <xdr:to>
      <xdr:col>10</xdr:col>
      <xdr:colOff>738672</xdr:colOff>
      <xdr:row>9</xdr:row>
      <xdr:rowOff>993039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9497" y="2517106"/>
          <a:ext cx="589280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view="pageBreakPreview" zoomScale="95" zoomScaleNormal="86" zoomScaleSheetLayoutView="95" workbookViewId="0">
      <selection activeCell="N8" sqref="N8"/>
    </sheetView>
  </sheetViews>
  <sheetFormatPr defaultRowHeight="15" x14ac:dyDescent="0.25"/>
  <cols>
    <col min="1" max="1" width="5.28515625" customWidth="1"/>
    <col min="2" max="2" width="18" customWidth="1"/>
    <col min="3" max="3" width="11" customWidth="1"/>
    <col min="4" max="4" width="9.85546875" customWidth="1"/>
    <col min="5" max="7" width="9.7109375" bestFit="1" customWidth="1"/>
    <col min="8" max="9" width="12.5703125" customWidth="1"/>
    <col min="10" max="10" width="18.28515625" customWidth="1"/>
    <col min="11" max="11" width="15.42578125" customWidth="1"/>
    <col min="12" max="12" width="14" customWidth="1"/>
    <col min="13" max="13" width="8.140625" customWidth="1"/>
    <col min="14" max="14" width="13.5703125" customWidth="1"/>
    <col min="15" max="15" width="7.42578125" customWidth="1"/>
  </cols>
  <sheetData>
    <row r="1" spans="1:15" ht="15.75" x14ac:dyDescent="0.25">
      <c r="C1" s="34" t="s">
        <v>0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1"/>
    </row>
    <row r="2" spans="1:15" ht="15.75" x14ac:dyDescent="0.25">
      <c r="C2" s="34" t="s">
        <v>1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1"/>
    </row>
    <row r="3" spans="1:15" x14ac:dyDescent="0.25">
      <c r="C3" s="2"/>
    </row>
    <row r="4" spans="1:15" ht="15.75" x14ac:dyDescent="0.25">
      <c r="A4" s="37" t="s">
        <v>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"/>
      <c r="N4" s="3"/>
      <c r="O4" s="3"/>
    </row>
    <row r="5" spans="1:15" ht="30" customHeight="1" x14ac:dyDescent="0.25">
      <c r="A5" s="39" t="s">
        <v>37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"/>
    </row>
    <row r="6" spans="1:15" x14ac:dyDescent="0.25">
      <c r="A6" s="38" t="s">
        <v>3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5"/>
      <c r="N6" s="5"/>
      <c r="O6" s="5"/>
    </row>
    <row r="7" spans="1:15" ht="18" customHeight="1" x14ac:dyDescent="0.25">
      <c r="A7" s="36" t="s">
        <v>26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6"/>
      <c r="N7" s="6"/>
      <c r="O7" s="6"/>
    </row>
    <row r="8" spans="1:15" ht="15.75" x14ac:dyDescent="0.25">
      <c r="A8" s="7" t="s">
        <v>29</v>
      </c>
      <c r="C8" s="8"/>
      <c r="D8" s="9"/>
      <c r="E8" s="9"/>
      <c r="F8" s="9"/>
    </row>
    <row r="9" spans="1:15" ht="15.75" customHeight="1" x14ac:dyDescent="0.25">
      <c r="A9" s="40" t="s">
        <v>4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2"/>
      <c r="O9" s="43" t="s">
        <v>5</v>
      </c>
    </row>
    <row r="10" spans="1:15" s="7" customFormat="1" ht="93" customHeight="1" x14ac:dyDescent="0.25">
      <c r="A10" s="10" t="s">
        <v>6</v>
      </c>
      <c r="B10" s="11" t="s">
        <v>7</v>
      </c>
      <c r="C10" s="11" t="s">
        <v>8</v>
      </c>
      <c r="D10" s="11" t="s">
        <v>9</v>
      </c>
      <c r="E10" s="11" t="s">
        <v>10</v>
      </c>
      <c r="F10" s="11" t="s">
        <v>11</v>
      </c>
      <c r="G10" s="11" t="s">
        <v>12</v>
      </c>
      <c r="H10" s="11" t="s">
        <v>24</v>
      </c>
      <c r="I10" s="11" t="s">
        <v>25</v>
      </c>
      <c r="J10" s="11" t="s">
        <v>13</v>
      </c>
      <c r="K10" s="12" t="s">
        <v>14</v>
      </c>
      <c r="L10" s="13" t="s">
        <v>15</v>
      </c>
      <c r="M10" s="12" t="s">
        <v>27</v>
      </c>
      <c r="N10" s="12" t="s">
        <v>16</v>
      </c>
      <c r="O10" s="44"/>
    </row>
    <row r="11" spans="1:15" ht="50.25" customHeight="1" x14ac:dyDescent="0.25">
      <c r="A11" s="14">
        <v>1</v>
      </c>
      <c r="B11" s="15" t="s">
        <v>28</v>
      </c>
      <c r="C11" s="26">
        <v>9052</v>
      </c>
      <c r="D11" s="26">
        <v>10016</v>
      </c>
      <c r="E11" s="26">
        <v>10253.6</v>
      </c>
      <c r="F11" s="26"/>
      <c r="G11" s="26"/>
      <c r="H11" s="26">
        <f t="shared" ref="H11:H12" si="0">C11</f>
        <v>9052</v>
      </c>
      <c r="I11" s="26">
        <f t="shared" ref="I11:I12" si="1">H11*M11</f>
        <v>9052</v>
      </c>
      <c r="J11" s="26">
        <f t="shared" ref="J11:J12" si="2">(C11+D11+E11)/3</f>
        <v>9773.8666666666668</v>
      </c>
      <c r="K11" s="26">
        <v>117.21</v>
      </c>
      <c r="L11" s="27">
        <f t="shared" ref="L11:L12" si="3">K11/J11</f>
        <v>1.1992183236931134E-2</v>
      </c>
      <c r="M11" s="28">
        <v>1</v>
      </c>
      <c r="N11" s="29">
        <f t="shared" ref="N11:N12" si="4">M11*J11</f>
        <v>9773.8666666666668</v>
      </c>
      <c r="O11" s="30" t="s">
        <v>17</v>
      </c>
    </row>
    <row r="12" spans="1:15" ht="50.25" customHeight="1" x14ac:dyDescent="0.25">
      <c r="A12" s="14">
        <v>2</v>
      </c>
      <c r="B12" s="15" t="s">
        <v>30</v>
      </c>
      <c r="C12" s="26">
        <v>2808.8</v>
      </c>
      <c r="D12" s="26">
        <v>2880.66</v>
      </c>
      <c r="E12" s="26">
        <v>2942.8</v>
      </c>
      <c r="F12" s="26"/>
      <c r="G12" s="26"/>
      <c r="H12" s="26">
        <f t="shared" si="0"/>
        <v>2808.8</v>
      </c>
      <c r="I12" s="26">
        <f t="shared" si="1"/>
        <v>22470.400000000001</v>
      </c>
      <c r="J12" s="26">
        <f t="shared" si="2"/>
        <v>2877.42</v>
      </c>
      <c r="K12" s="26">
        <v>117.21</v>
      </c>
      <c r="L12" s="27">
        <f t="shared" si="3"/>
        <v>4.0734407907083423E-2</v>
      </c>
      <c r="M12" s="28">
        <v>8</v>
      </c>
      <c r="N12" s="29">
        <f t="shared" si="4"/>
        <v>23019.360000000001</v>
      </c>
      <c r="O12" s="30" t="s">
        <v>17</v>
      </c>
    </row>
    <row r="13" spans="1:15" x14ac:dyDescent="0.25">
      <c r="A13" s="14"/>
      <c r="B13" s="19" t="s">
        <v>18</v>
      </c>
      <c r="C13" s="16"/>
      <c r="D13" s="16"/>
      <c r="E13" s="16"/>
      <c r="F13" s="16"/>
      <c r="G13" s="16"/>
      <c r="H13" s="16"/>
      <c r="I13" s="20">
        <f>I12+I11</f>
        <v>31522.400000000001</v>
      </c>
      <c r="J13" s="16"/>
      <c r="K13" s="16"/>
      <c r="L13" s="17"/>
      <c r="M13" s="18">
        <v>9</v>
      </c>
      <c r="N13" s="20">
        <f>N12+N11</f>
        <v>32793.226666666669</v>
      </c>
      <c r="O13" s="18"/>
    </row>
    <row r="14" spans="1:15" ht="15.75" x14ac:dyDescent="0.25">
      <c r="A14" s="21"/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3"/>
    </row>
    <row r="15" spans="1:15" ht="49.5" customHeight="1" x14ac:dyDescent="0.25">
      <c r="A15" s="45" t="s">
        <v>19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</row>
    <row r="16" spans="1:15" ht="15.75" customHeight="1" x14ac:dyDescent="0.25">
      <c r="A16" s="46" t="s">
        <v>31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</row>
    <row r="17" spans="1:15" ht="48" customHeight="1" x14ac:dyDescent="0.25">
      <c r="A17" s="46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</row>
    <row r="18" spans="1:15" ht="21.75" customHeight="1" x14ac:dyDescent="0.25">
      <c r="A18" s="47" t="s">
        <v>35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</row>
    <row r="19" spans="1:15" s="32" customFormat="1" ht="19.5" customHeight="1" x14ac:dyDescent="0.25">
      <c r="A19" s="35" t="s">
        <v>34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</row>
    <row r="20" spans="1:15" s="32" customFormat="1" ht="35.25" customHeight="1" x14ac:dyDescent="0.25">
      <c r="A20" s="35" t="s">
        <v>32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</row>
    <row r="21" spans="1:15" s="32" customFormat="1" ht="51.75" customHeight="1" x14ac:dyDescent="0.25">
      <c r="A21" s="46" t="s">
        <v>36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</row>
    <row r="22" spans="1:15" ht="47.25" customHeight="1" x14ac:dyDescent="0.25">
      <c r="A22" s="39" t="s">
        <v>20</v>
      </c>
      <c r="B22" s="39"/>
      <c r="C22" s="39"/>
      <c r="D22" s="39"/>
      <c r="E22" s="39"/>
      <c r="F22" s="31"/>
      <c r="G22" s="39"/>
      <c r="H22" s="48"/>
      <c r="I22" s="48"/>
      <c r="J22" s="48" t="s">
        <v>21</v>
      </c>
      <c r="K22" s="48"/>
      <c r="L22" s="48"/>
      <c r="M22" s="49" t="s">
        <v>22</v>
      </c>
      <c r="N22" s="49"/>
    </row>
    <row r="23" spans="1:15" ht="15.75" x14ac:dyDescent="0.25">
      <c r="A23" s="9"/>
      <c r="B23" s="9"/>
      <c r="C23" s="1"/>
      <c r="D23" s="9"/>
      <c r="E23" s="9"/>
      <c r="F23" s="9"/>
      <c r="G23" s="39"/>
      <c r="H23" s="48"/>
      <c r="I23" s="48"/>
      <c r="J23" s="33" t="s">
        <v>23</v>
      </c>
      <c r="K23" s="33"/>
      <c r="L23" s="50" t="s">
        <v>33</v>
      </c>
      <c r="M23" s="50"/>
      <c r="N23" s="50"/>
    </row>
    <row r="24" spans="1:15" x14ac:dyDescent="0.25">
      <c r="C24" s="24"/>
      <c r="J24" s="25"/>
    </row>
  </sheetData>
  <mergeCells count="20">
    <mergeCell ref="A21:O21"/>
    <mergeCell ref="A22:E22"/>
    <mergeCell ref="G22:G23"/>
    <mergeCell ref="H22:I23"/>
    <mergeCell ref="J22:L22"/>
    <mergeCell ref="M22:N22"/>
    <mergeCell ref="L23:N23"/>
    <mergeCell ref="C1:N1"/>
    <mergeCell ref="C2:N2"/>
    <mergeCell ref="A19:N19"/>
    <mergeCell ref="A20:O20"/>
    <mergeCell ref="A7:L7"/>
    <mergeCell ref="A4:L4"/>
    <mergeCell ref="A6:L6"/>
    <mergeCell ref="A5:N5"/>
    <mergeCell ref="A9:N9"/>
    <mergeCell ref="O9:O10"/>
    <mergeCell ref="A15:O15"/>
    <mergeCell ref="A16:O17"/>
    <mergeCell ref="A18:N18"/>
  </mergeCells>
  <conditionalFormatting sqref="N13">
    <cfRule type="containsText" dxfId="7" priority="20" stopIfTrue="1" operator="containsText" text="#">
      <formula>NOT(ISERROR(SEARCH("#",N13)))</formula>
    </cfRule>
  </conditionalFormatting>
  <conditionalFormatting sqref="N13">
    <cfRule type="containsText" dxfId="6" priority="19" stopIfTrue="1" operator="containsText" text="ДЕЛО">
      <formula>NOT(ISERROR(SEARCH("ДЕЛО",N13)))</formula>
    </cfRule>
  </conditionalFormatting>
  <conditionalFormatting sqref="I13">
    <cfRule type="containsText" dxfId="5" priority="12" stopIfTrue="1" operator="containsText" text="#">
      <formula>NOT(ISERROR(SEARCH("#",I13)))</formula>
    </cfRule>
  </conditionalFormatting>
  <conditionalFormatting sqref="I13">
    <cfRule type="containsText" dxfId="4" priority="11" stopIfTrue="1" operator="containsText" text="ДЕЛО">
      <formula>NOT(ISERROR(SEARCH("ДЕЛО",I13)))</formula>
    </cfRule>
  </conditionalFormatting>
  <conditionalFormatting sqref="N11">
    <cfRule type="containsText" dxfId="3" priority="10" stopIfTrue="1" operator="containsText" text="#">
      <formula>NOT(ISERROR(SEARCH("#",N11)))</formula>
    </cfRule>
  </conditionalFormatting>
  <conditionalFormatting sqref="N11">
    <cfRule type="containsText" dxfId="2" priority="9" stopIfTrue="1" operator="containsText" text="ДЕЛО">
      <formula>NOT(ISERROR(SEARCH("ДЕЛО",N11)))</formula>
    </cfRule>
  </conditionalFormatting>
  <conditionalFormatting sqref="N12">
    <cfRule type="containsText" dxfId="1" priority="8" stopIfTrue="1" operator="containsText" text="#">
      <formula>NOT(ISERROR(SEARCH("#",N12)))</formula>
    </cfRule>
  </conditionalFormatting>
  <conditionalFormatting sqref="N12">
    <cfRule type="containsText" dxfId="0" priority="7" stopIfTrue="1" operator="containsText" text="ДЕЛО">
      <formula>NOT(ISERROR(SEARCH("ДЕЛО",N12)))</formula>
    </cfRule>
  </conditionalFormatting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Корбан Евгения Валерьевна</cp:lastModifiedBy>
  <cp:lastPrinted>2025-08-25T12:11:42Z</cp:lastPrinted>
  <dcterms:created xsi:type="dcterms:W3CDTF">2024-03-28T08:30:00Z</dcterms:created>
  <dcterms:modified xsi:type="dcterms:W3CDTF">2026-04-20T09:40:46Z</dcterms:modified>
</cp:coreProperties>
</file>