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35" windowWidth="13290" windowHeight="7275" tabRatio="763" firstSheet="1" activeTab="4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ЖНВЛП)'!$A$8:$K$8</definedName>
  </definedNames>
  <calcPr calcId="145621"/>
</workbook>
</file>

<file path=xl/calcChain.xml><?xml version="1.0" encoding="utf-8"?>
<calcChain xmlns="http://schemas.openxmlformats.org/spreadsheetml/2006/main">
  <c r="M14" i="4" l="1"/>
  <c r="H11" i="1"/>
  <c r="H10" i="1"/>
  <c r="O15" i="4" l="1"/>
  <c r="O14" i="4"/>
  <c r="O16" i="4" s="1"/>
  <c r="G15" i="4" l="1"/>
  <c r="G14" i="4"/>
  <c r="F15" i="4"/>
  <c r="F14" i="4"/>
  <c r="D15" i="4"/>
  <c r="D14" i="4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85" i="2"/>
  <c r="K85" i="2" s="1"/>
  <c r="B85" i="2"/>
  <c r="B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9" i="2"/>
  <c r="K9" i="2" s="1"/>
  <c r="I5" i="6"/>
  <c r="I6" i="6"/>
  <c r="J13" i="4"/>
  <c r="K13" i="4" s="1"/>
  <c r="M13" i="4" s="1"/>
  <c r="F5" i="6"/>
  <c r="F6" i="6"/>
  <c r="E5" i="6"/>
  <c r="E6" i="6"/>
  <c r="C5" i="6"/>
  <c r="C6" i="6"/>
  <c r="B5" i="6"/>
  <c r="B6" i="6"/>
  <c r="B15" i="4" s="1"/>
  <c r="P11" i="1"/>
  <c r="P10" i="1"/>
  <c r="L11" i="1"/>
  <c r="L10" i="1"/>
  <c r="D10" i="8"/>
  <c r="D11" i="1" s="1"/>
  <c r="D9" i="8"/>
  <c r="D10" i="1" s="1"/>
  <c r="D7" i="8"/>
  <c r="D8" i="8"/>
  <c r="D6" i="8"/>
  <c r="C10" i="8"/>
  <c r="C11" i="1" s="1"/>
  <c r="C9" i="8"/>
  <c r="C10" i="1" s="1"/>
  <c r="B10" i="8"/>
  <c r="B11" i="1" s="1"/>
  <c r="B9" i="8"/>
  <c r="B10" i="1" s="1"/>
  <c r="H6" i="6" l="1"/>
  <c r="J15" i="4" s="1"/>
  <c r="K15" i="4" s="1"/>
  <c r="M15" i="4" s="1"/>
  <c r="H5" i="6"/>
  <c r="J14" i="4" s="1"/>
  <c r="K14" i="4" s="1"/>
  <c r="B14" i="4"/>
  <c r="O13" i="4" l="1"/>
  <c r="O12" i="4"/>
  <c r="J12" i="4"/>
  <c r="K12" i="4" l="1"/>
  <c r="M12" i="4" s="1"/>
  <c r="I18" i="4" l="1"/>
</calcChain>
</file>

<file path=xl/sharedStrings.xml><?xml version="1.0" encoding="utf-8"?>
<sst xmlns="http://schemas.openxmlformats.org/spreadsheetml/2006/main" count="903" uniqueCount="213">
  <si>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</si>
  <si>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</si>
  <si>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</si>
  <si>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</si>
  <si>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РАСЧЕТ НАЧАЛЬНОЙ (МАКСИМАЛЬНОЙ) ЦЕНЫ ДОГОВОРА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</si>
  <si>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</si>
  <si>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</si>
  <si>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</si>
  <si>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</si>
  <si>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</si>
  <si>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</si>
  <si>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</si>
  <si>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</si>
  <si>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</si>
  <si>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</si>
  <si>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</si>
  <si>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</si>
  <si>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</si>
  <si>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</si>
  <si>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</si>
  <si>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</si>
  <si>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</si>
  <si>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</si>
  <si>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</si>
  <si>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</si>
  <si>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</si>
  <si>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</si>
  <si>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</si>
  <si>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</si>
  <si>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</si>
  <si>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</si>
  <si>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 xml:space="preserve">Начальная (максимальная) цена договора составляет: 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</si>
  <si>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</si>
  <si>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</si>
  <si>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</si>
  <si>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2021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</si>
  <si>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</si>
  <si>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</si>
  <si>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</si>
  <si>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Цена с НДС *</t>
  </si>
  <si>
    <t>Наценка оптовая **</t>
  </si>
  <si>
    <t xml:space="preserve">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
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</si>
  <si>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</si>
  <si>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      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</si>
  <si>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  В целях получения ценовой информации в отношении поставляемого товара для определения НМЦК был направлен запрос от 19.02.2021 №120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</t>
  </si>
  <si>
    <t>Наименьшая цена единицы лекарственного препараты</t>
  </si>
  <si>
    <t>Номер фармацевтической организации, дата КП, цена без учета  НДС 10 % и оптовой надбавки, руб.</t>
  </si>
  <si>
    <t>Цена за упаковку, руб.</t>
  </si>
  <si>
    <t xml:space="preserve">в) Расчет средневзвешенной цены на основании всех заключенных заказчиком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→  Официальный сайт Единой информационной системы в сфере закупок zakupki.gov.ru </t>
  </si>
  <si>
    <t>Расчет средневзвешенной цены по контрактам (в случае заключения единственного контракта – цены по контракту)</t>
  </si>
  <si>
    <t>Количество упаковок</t>
  </si>
  <si>
    <t xml:space="preserve">Цена **по контракту за упаковку без НДС и оптовой надбавки, руб 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</si>
  <si>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</si>
  <si>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</si>
  <si>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</si>
  <si>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</si>
  <si>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</si>
  <si>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</si>
  <si>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>Торговое наименование, дозировка, лекарственная форма</t>
  </si>
  <si>
    <t xml:space="preserve"> Зав. аптекой __________________/ А.Г. Маренич /</t>
  </si>
  <si>
    <t>Согласовано:</t>
  </si>
  <si>
    <t>Начальник ООЗ __________________/ Н.Н. Сальникова /</t>
  </si>
  <si>
    <t>Код МНН</t>
  </si>
  <si>
    <t>Да</t>
  </si>
  <si>
    <t>Рисперидон</t>
  </si>
  <si>
    <t>Цена **по  контракту за мг без НДС и оптовой надбавки, руб</t>
  </si>
  <si>
    <t>21.20.10.235-000019-1-00230-0000000000000</t>
  </si>
  <si>
    <t>шт (таблетка)</t>
  </si>
  <si>
    <t>Таблетки, покрытые оболочкой
ГРЛС: Таблетки покрытые пленочной оболочкой</t>
  </si>
  <si>
    <t>2 мг</t>
  </si>
  <si>
    <t>21.20.10.235-000019-1-00057-0000000000000</t>
  </si>
  <si>
    <t>Таблетки, диспергируемые в полости рта
ГРЛС: Таблетки диспергируемые в полости рта</t>
  </si>
  <si>
    <t>1 мг</t>
  </si>
  <si>
    <t>Кол-во шт в потребит.упаковке</t>
  </si>
  <si>
    <t>Количество шт в 1 упаковке</t>
  </si>
  <si>
    <t>Контракт  0372200094424000021 от 21.02.2024 (Реестровый номер: 2471900855024000044 от 26.02.2024)</t>
  </si>
  <si>
    <t>https://zakupki.gov.ru/epz/contract/contractCard/common-info.html?reestrNumber=
2471900855024000044</t>
  </si>
  <si>
    <t>по контракту №0372200094424000021 были начислены штрафы/пени</t>
  </si>
  <si>
    <t>Данный метод не применяется, так как по контракту №0372200094424000021 были начислены штрафы/пени</t>
  </si>
  <si>
    <t xml:space="preserve">Таблетки, диспергируемые в полости рта, 2 мг
</t>
  </si>
  <si>
    <t xml:space="preserve">Таблетки, диспергируемые в полости рта, 0,5 мг
</t>
  </si>
  <si>
    <t>Кол-во штук,  в 1 упаковке</t>
  </si>
  <si>
    <t>Расчетная цена за единицу измерения (штука), руб.</t>
  </si>
  <si>
    <t xml:space="preserve">Применялись 2 метода расчета: </t>
  </si>
  <si>
    <t>Не применялись 2 метода:</t>
  </si>
  <si>
    <t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</si>
  <si>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>Приложение №2 к извещению  об осуществлении закупки</t>
  </si>
  <si>
    <t>Данный метод не применяется, так как отсутствуют контракты отвечающие требованиям данного метода расчета</t>
  </si>
  <si>
    <t>Коммерческое предложение от 17.04.2026 №540</t>
  </si>
  <si>
    <t>Коммерческое предложение от 17.04.2026 №538</t>
  </si>
  <si>
    <t>Коммерческое предложение от 17.04.2026 №536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</si>
  <si>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- данный метод не применяется, так как отсутствуют контракты отвечающие требованиям данного метода расчета</t>
  </si>
  <si>
    <t>Вальпроевая кислота</t>
  </si>
  <si>
    <t>21.20.10.233-000001-1-00178-0000000000000</t>
  </si>
  <si>
    <t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t>
  </si>
  <si>
    <t>300 мг</t>
  </si>
  <si>
    <t xml:space="preserve">Вальпроевая кислота
</t>
  </si>
  <si>
    <t>21.20.10.233-000001-1-00180-0000000000000</t>
  </si>
  <si>
    <t>500 мг</t>
  </si>
  <si>
    <t>Конвульсофин-ретард</t>
  </si>
  <si>
    <t>таблетки с пролонгированным высвобождением, покрытые пленочной оболочкой, 300 мг, 10 шт. - блистер (10)  - пачка картонная</t>
  </si>
  <si>
    <t xml:space="preserve">Вл.Тева Фармацевтические Предприятия Лтд, Израиль (557410149); Вып.к.Перв.Уп.Втор.Уп.Пр.Меркле ГмбХ, Германия (239707564); </t>
  </si>
  <si>
    <t>ЛП-003108</t>
  </si>
  <si>
    <t>14.12.2020 
 (560/20-20-ОПР)</t>
  </si>
  <si>
    <t>Конвулекс</t>
  </si>
  <si>
    <t>таблетки с пролонгированным высвобождением, покрытые пленочной оболочкой, 300 мг, 50 шт. - флакон (1)  - пачка картонная</t>
  </si>
  <si>
    <t xml:space="preserve">Вл.Общество с ограниченной ответственностью "Бауш Хелс" (ООО "Бауш Хелс"), Россия (7706782987); Вып.к.Перв.Уп.Втор.Уп.Пр.Г.Л. Фарма ГмбХ, Австрия (ATU54367509); </t>
  </si>
  <si>
    <t>П N015315/01</t>
  </si>
  <si>
    <t>14.05.2021 
 (20-4-4172682-ОПР-изм)</t>
  </si>
  <si>
    <t>таблетки с пролонгированным высвобождением, покрытые пленочной оболочкой, 300 мг, 50 шт. - банки (1)  - пачки картонные</t>
  </si>
  <si>
    <t xml:space="preserve">Вл.Общество с ограниченной ответственностью "Леквалис" (ООО "Леквалис" ), Россия (7724460774); Вып.к.Перв.Уп.Втор.Уп.Пр.Общество с ограниченной ответственностью "Интерфарма" (ООО "Интерфарма"),, Россия (7105022163); </t>
  </si>
  <si>
    <t>таблетки с пролонгированным высвобождением, покрытые пленочной оболочкой, 300 мг, 30 шт. - банки (1)  - пачки картонные</t>
  </si>
  <si>
    <t>ЛП-008213</t>
  </si>
  <si>
    <t>07.11.2022 
1439/20-22</t>
  </si>
  <si>
    <t>таблетки с пролонгированным высвобождением, покрытые пленочной оболочкой, 300 мг, 10 шт. - упаковки ячейковые контурные (10)  - пачки картонные</t>
  </si>
  <si>
    <t xml:space="preserve">Вл.Вып.к.Перв.Уп.Втор.Уп.Пр.Общество с ограниченной ответственностью "Изварино Фарма" (ООО "Изварино Фарма"), Россия (5003022562); </t>
  </si>
  <si>
    <t>ЛП-005145</t>
  </si>
  <si>
    <t>06.03.2023 
226/20-23/ОС-сниж</t>
  </si>
  <si>
    <t xml:space="preserve">Вл.Перв.Уп.Втор.Уп.Пр.Общество с ограниченной ответственностью "Изварино Фарма" (ООО "Изварино Фарма"), Россия (5003022562); Вып.к.Общество с ограниченной ответственностью "НАНОФАРМА ДЕВЕЛОПМЕНТ" (ООО "НАНОФАРМА ДЕВЕЛОПМЕНТ"), Россия (1655283577); </t>
  </si>
  <si>
    <t>МИРОДЕП® лонг</t>
  </si>
  <si>
    <t>таблетки с пролонгированным высвобождением, покрытые пленочной оболочкой, 300 мг, 10 шт. - упаковки ячейковые контурные (3)  - пачки картонные</t>
  </si>
  <si>
    <t xml:space="preserve">Вл.Общество с ограниченной ответственностью "Фармаклаб" (ООО "Фармаклаб"), Россия (4025444894); Пр.ЗАО `Обнинская химико-фармацевтическая компания` (ЗАО ОХФК), Россия (4025062616); Вып.к.Перв.Уп.Втор.Уп.Общество с ограниченной ответственностью "НоваМедика Иннотех" (ООО "НоваМедика Иннотех"), Россия (7718915102); </t>
  </si>
  <si>
    <t>таблетки с пролонгированным высвобождением, покрытые пленочной оболочкой, 300 мг, 10 шт. - упаковки ячейковые контурные (5)  - пачки картонные</t>
  </si>
  <si>
    <t>таблетки с пролонгированным высвобождением, покрытые пленочной оболочкой, 300 мг, 100 шт. - банки (1)  - пачки картонные</t>
  </si>
  <si>
    <t xml:space="preserve">Вл.Общество с ограниченной ответственностью "Фармаклаб" (ООО "Фармаклаб"), Россия (4025444894); Перв.Уп.Пр.ЗАО `Обнинская химико-фармацевтическая компания` (ЗАО ОХФК), Россия (4025062616); Вып.к.Втор.Уп.Общество с ограниченной ответственностью "Спутник Технополис" (ООО "Спутник Технополис"), Россия (9723108588); </t>
  </si>
  <si>
    <t>ЛП-004165</t>
  </si>
  <si>
    <t xml:space="preserve">Вл.Акционерное общество "АВВА РУС" (АО "АВВА РУС"), Россия (4347024686); Вып.к.Перв.Уп.Втор.Уп.Пр.Акционерное общество "АВВА РУС" (АО "АВВА РУС"), Россия (4347024686); </t>
  </si>
  <si>
    <t>таблетки с пролонгированным высвобождением, покрытые пленочной оболочкой, 300 мг, 5 шт. - упаковки ячейковые контурные (10)  - пачки картонные</t>
  </si>
  <si>
    <t>таблетки с пролонгированным высвобождением, покрытые пленочной оболочкой, 300 мг, 5 шт. - упаковки ячейковые контурные (6)  - пачки картонные</t>
  </si>
  <si>
    <t>ЛП-007240</t>
  </si>
  <si>
    <t>20.03.2023 
25-7-4245033-сниж</t>
  </si>
  <si>
    <t>Энкорат хроно®</t>
  </si>
  <si>
    <t>таблетки с пролонгированным высвобождением, покрытые пленочной оболочкой, 300 мг, 10 шт. - блистеры (3)  - пачки картонные</t>
  </si>
  <si>
    <t xml:space="preserve">Вл.Сан Фармасьютикал Индастриз Лтд, Индия (AADCS3124K); Вып.к.Перв.Уп.Втор.Уп.Пр.Сан Фармасьютикал Индастриз Лтд, Индия (AADCS3124K); </t>
  </si>
  <si>
    <t>П N014475/01</t>
  </si>
  <si>
    <t>15.11.2023 
25-7-4264755-ОС-изм</t>
  </si>
  <si>
    <t>таблетки с пролонгированным высвобождением, покрытые пленочной оболочкой, 300 мг, 20 шт. - банки (1)  - пачки картонные</t>
  </si>
  <si>
    <t>ЛП-№(004426)-(РГ-RU)</t>
  </si>
  <si>
    <t>17.04.2024 
25-7-4283206-ОПР-изм</t>
  </si>
  <si>
    <t>таблетки с пролонгированным высвобождением, покрытые пленочной оболочкой, 300 мг, 40 шт. - банки (1)  - пачки картонные</t>
  </si>
  <si>
    <t>таблетки с пролонгированным высвобождением, покрытые пленочной оболочкой, 300 мг, 10 шт. - упаковки ячейковые контурные (1)  - пачки картонные</t>
  </si>
  <si>
    <t>таблетки с пролонгированным высвобождением, покрытые пленочной оболочкой, 300 мг, 10 шт. - упаковки ячейковые контурные (2)  - пачки картонные</t>
  </si>
  <si>
    <t>таблетки с пролонгированным высвобождением, покрытые пленочной оболочкой, 300 мг, 10 шт. - упаковки ячейковые контурные (4)  - пачки картонные</t>
  </si>
  <si>
    <t>таблетки с пролонгированным высвобождением, покрытые пленочной оболочкой, 300 мг, 10 шт. - упаковки ячейковые контурные (6)  - пачки картонные</t>
  </si>
  <si>
    <t xml:space="preserve">Вл.Общество с ограниченной ответственностью "Фармаклаб" (ООО "Фармаклаб"), Россия (4025444894); Вып.к.Перв.Уп.Втор.Уп.Пр.ЗАО `Обнинская химико-фармацевтическая компания` (ЗАО ОХФК), Россия (4025062616); </t>
  </si>
  <si>
    <t>17.04.2024 
25-7-4283207-ОПР-изм</t>
  </si>
  <si>
    <t>ЛП-№(005916)-(РГ-RU)</t>
  </si>
  <si>
    <t>09.08.2024 
25-7-4296124-изм</t>
  </si>
  <si>
    <t xml:space="preserve">Вл.Общество с ограниченной ответственностью "ФАРМАКЛАБ"(ООО "ФАРМАКЛАБ"), Россия (4025444894); Вып.к.Перв.Уп.Втор.Уп.Пр.Акционерное общество "Обнинская химико-фармацевтическая компания" (АО "ОХФК"), Россия (4025062616); </t>
  </si>
  <si>
    <t>27.08.2024 
25-7-4297090-ОПР-изм</t>
  </si>
  <si>
    <t>Энкорат хроно</t>
  </si>
  <si>
    <t>таблетки с пролонгированным высвобождением, покрытые пленочной оболочкой, 300 мг, 10 шт. - стрипы (3)  - пачки картонные</t>
  </si>
  <si>
    <t xml:space="preserve">Вл.Сан Фармасьютикал Индастриз Лтд, Индия (AADCS3124K); Вып.к.Перв.Уп.Втор.Уп.Пр.Сан Фарма Лабораториз Лтд, Индия (AADCS3124K); </t>
  </si>
  <si>
    <t>06.09.2024 
1313/20-24</t>
  </si>
  <si>
    <t xml:space="preserve">Вл.Общество с ограниченной ответственностью "Фармаклаб" (ООО "Фармаклаб"), Россия (4025444894); Пр.Акционерное общество "Обнинская химико-фармацевтическая компания" (АО "ОХФК"), Россия (4025062616); Вып.к.Перв.Уп.Втор.Уп.Общество с ограниченной ответственностью "НоваМедика Иннотех" (ООО "НоваМедика Иннотех"), Россия (7718915102); </t>
  </si>
  <si>
    <t>12.09.2024 
25-7-4298362-ОПР-изм</t>
  </si>
  <si>
    <t>Конвулекс®</t>
  </si>
  <si>
    <t>таблетки с пролонгированным высвобождением, покрытые пленочной оболочкой, 300 мг, 50 шт. - флаконы (1)  - пачки картонные</t>
  </si>
  <si>
    <t>ЛП-№(005885)-(РГ-RU)</t>
  </si>
  <si>
    <t>19.09.2024 
25-7-4299480-ОПР-изм</t>
  </si>
  <si>
    <t>таблетки с пролонгированным высвобождением, покрытые пленочной оболочкой, 300 мг, 30 шт. - банка (1)  - пачка картонная</t>
  </si>
  <si>
    <t xml:space="preserve">Вл.Общество с ограниченной ответственностью "С.П.ИНКОМЕД" (ООО "С.П.ИНКОМЕД"), Россия (7729646980); Вып.к.Перв.Уп.Втор.Уп.Пр.Общество с ограниченной ответственностью "Интерфарма" (ООО "Интерфарма"),, Россия (7105022163); </t>
  </si>
  <si>
    <t>08.10.2024 
25-7-4301569-изм</t>
  </si>
  <si>
    <t>таблетки с пролонгированным высвобождением, покрытые пленочной оболочкой, 300 мг, 50 шт. - банка (1)  - пачка картонная</t>
  </si>
  <si>
    <t xml:space="preserve">Вл.Общество с ограниченной ответственностью "Фармаклаб" (ООО "Фармаклаб"), Россия (4025444894); Вып.к.Перв.Уп.Втор.Уп.Пр.Акционерное общество "Обнинская химико-фармацевтическая компания" (АО "ОХФК"), Россия (4025062616); </t>
  </si>
  <si>
    <t xml:space="preserve">Вл.Общество с ограниченной ответственностью "Фармаклаб" (ООО "Фармаклаб"), Россия (4025444894); Перв.Уп.Пр.Акционерное общество "Обнинская химико-фармацевтическая компания" (АО "ОХФК"), Россия (4025062616); Вып.к.Втор.Уп.Общество с ограниченной ответственностью "Р-Опра" (ООО "Р-Опра"), Россия (7734683995); </t>
  </si>
  <si>
    <t>02.11.2024 
1625/20-24</t>
  </si>
  <si>
    <t>ЛП-№(004533)-(РГ-RU)</t>
  </si>
  <si>
    <t>28.08.2025 
25-7-4335606-изм</t>
  </si>
  <si>
    <t xml:space="preserve">Вл.Бауш Хелс Ирландия Лимитед, Ирландия (9831719P); Вып.к.Перв.Уп.Втор.Уп.Пр.Г.Л. Фарма ГмбХ, Австрия (ATU54367509); </t>
  </si>
  <si>
    <t>28.08.2025 
25-7-4334142-ОПР-изм</t>
  </si>
  <si>
    <t>таблетки с пролонгированным высвобождением, покрытые пленочной оболочкой, 300 мг, 5 шт. - упаковки ячейковые контурные (20)  - пачки картонные</t>
  </si>
  <si>
    <t>03.10.2025 
1537/20-25</t>
  </si>
  <si>
    <t>23.10.2025 
1723/20-25</t>
  </si>
  <si>
    <t>Депакин® хроно</t>
  </si>
  <si>
    <t>таблетки с пролонгированным высвобождением покрытые пленочной оболочкой, 300 мг, 50 шт. - флаконы (2)  - пачка  картонная</t>
  </si>
  <si>
    <t xml:space="preserve">Вл.Санофи – Авентис (Сюисс) С.А., Швейцария, Швейцария (CHE-107.362.522); Вып.к.Перв.Уп.Втор.Уп.Пр.Санофи Винтроп Индустрия, Франция (FR45775662257); </t>
  </si>
  <si>
    <t>ЛП-№(004312)-(РГ-RU)</t>
  </si>
  <si>
    <t>09.04.2026 
25-7-4358932-изм</t>
  </si>
  <si>
    <t>ЛП-№(013447)-(РГ-RU)</t>
  </si>
  <si>
    <t>09.04.2026 
25-7-4358942-изм</t>
  </si>
  <si>
    <t>таблетки с пролонгированным высвобождением, покрытые пленочной оболочкой, 500 мг, 10 шт. - блистер (5)  - пачка картонная</t>
  </si>
  <si>
    <t>таблетки с пролонгированным высвобождением, покрытые пленочной оболочкой, 500 мг, 50 шт. - флакон (1)  - пачка картонная</t>
  </si>
  <si>
    <t>таблетки с пролонгированным высвобождением, покрытые пленочной оболочкой, 500 мг, 50 шт. - банки (1)  - пачки картонные</t>
  </si>
  <si>
    <t>таблетки с пролонгированным высвобождением, покрытые пленочной оболочкой, 500 мг, 30 шт. - банки (1)  - пачки картонные</t>
  </si>
  <si>
    <t>таблетки с пролонгированным высвобождением, покрытые пленочной оболочкой, 500 мг, 10 шт. - упаковки ячейковые контурные (10)  - пачки картонные</t>
  </si>
  <si>
    <t>таблетки с пролонгированным высвобождением, покрытые пленочной оболочкой, 500 мг, 10 шт. - упаковки ячейковые контурные (3)  - пачки картонные</t>
  </si>
  <si>
    <t>таблетки с пролонгированным высвобождением, покрытые пленочной оболочкой, 500 мг, 10 шт. - упаковки ячейковые контурные (5)  - пачки картонные</t>
  </si>
  <si>
    <t>таблетки с пролонгированным высвобождением, покрытые пленочной оболочкой, 500 мг, 100 шт. - банки (1)  - пачки картонные</t>
  </si>
  <si>
    <t>таблетки с пролонгированным высвобождением, покрытые пленочной оболочкой, 500 мг, 10 шт. - блистеры (3)  - пачки картонные</t>
  </si>
  <si>
    <t>таблетки с пролонгированным высвобождением, покрытые пленочной оболочкой, 500 мг, 20 шт. - банки (1)  - пачки картонные</t>
  </si>
  <si>
    <t>таблетки с пролонгированным высвобождением, покрытые пленочной оболочкой, 500 мг, 40 шт. - банки (1)  - пачки картонные</t>
  </si>
  <si>
    <t>таблетки с пролонгированным высвобождением, покрытые пленочной оболочкой, 500 мг, 10 шт. - упаковки ячейковые контурные (2)  - пачки картонные</t>
  </si>
  <si>
    <t>таблетки с пролонгированным высвобождением, покрытые пленочной оболочкой, 500 мг, 10 шт. - упаковки ячейковые контурные (4)  - пачки картонные</t>
  </si>
  <si>
    <t>таблетки с пролонгированным высвобождением, покрытые пленочной оболочкой, 500 мг, 10 шт. - упаковки ячейковые контурные (6)  - пачки картонные</t>
  </si>
  <si>
    <t>таблетки с пролонгированным высвобождением, покрытые пленочной оболочкой, 500 мг, 10 шт. - упаковки ячейковые контурные (1)  - пачки картонные</t>
  </si>
  <si>
    <t>таблетки с пролонгированным высвобождением, покрытые пленочной оболочкой, 500 мг, 10 шт. - стрипы (3)  - пачки картонные</t>
  </si>
  <si>
    <t>таблетки с пролонгированным высвобождением, покрытые пленочной оболочкой, 500 мг, 50 шт. - флаконы (1)  - пачки картонные</t>
  </si>
  <si>
    <t>таблетки с пролонгированным высвобождением, покрытые пленочной оболочкой, 500 мг, 30 шт. - банка (1)  - пачка картонная</t>
  </si>
  <si>
    <t>таблетки с пролонгированным высвобождением, покрытые пленочной оболочкой, 500 мг, 50 шт. - банка (1)  - пачка картонная</t>
  </si>
  <si>
    <t>09.08.2024 
25-7-4296124-ОПР-изм</t>
  </si>
  <si>
    <t>25.10.2024 
1569/20-24</t>
  </si>
  <si>
    <t>05.11.2024 
1637/20-24</t>
  </si>
  <si>
    <t>05.11.2025 
1812/20-25</t>
  </si>
  <si>
    <t>Следующее минимальное значение НМЦ Товара за единицу измерения, руб.</t>
  </si>
  <si>
    <t>Экономист _______________________ / Павлова Н.А. /</t>
  </si>
  <si>
    <t>Объект закупки: Поставка лекарственного препарата для медицинского применения Вальпроевая кислота</t>
  </si>
  <si>
    <t>В гражданском обороте на 20.04.2026.</t>
  </si>
  <si>
    <t>вх.№ 213 от 14.04.2026</t>
  </si>
  <si>
    <t>Минимальное значение НМЦ Товара за единицу измерения, руб. По закупке реестровый номер  2026006015799 от 20.04.2026 подано 0 заявок.</t>
  </si>
  <si>
    <t>дата расчета: 21.04.2026</t>
  </si>
  <si>
    <t xml:space="preserve">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04.2026) информация о референтной цене на официальном сайте Единой информационной системы в сфере закупок (http://zakupki.gov.ru): отсутствует. 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</si>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</sst>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₽&quot;"/>
    <numFmt numFmtId="165" formatCode="#,##0.000"/>
    <numFmt numFmtId="166" formatCode="0.0000"/>
  </numFmts>
  <fonts count="2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u/>
      <sz val="10.5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.5"/>
      <name val="Times New Roman"/>
      <family val="1"/>
      <charset val="204"/>
    </font>
    <font>
      <sz val="11.5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trike/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62"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5" fillId="3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2" fontId="3" fillId="0" borderId="0" xfId="0" applyNumberFormat="1" applyFont="1" applyAlignment="1">
      <alignment wrapText="1"/>
    </xf>
    <xf numFmtId="0" fontId="3" fillId="0" borderId="0" xfId="0" applyFont="1" applyAlignment="1">
      <alignment horizontal="left" vertical="top" wrapText="1"/>
    </xf>
    <xf numFmtId="0" fontId="3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2" fontId="5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8" fillId="0" borderId="0" xfId="0" applyFont="1"/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wrapText="1"/>
    </xf>
    <xf numFmtId="0" fontId="5" fillId="4" borderId="0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6" fillId="4" borderId="0" xfId="0" applyFont="1" applyFill="1" applyAlignment="1">
      <alignment horizontal="left"/>
    </xf>
    <xf numFmtId="0" fontId="17" fillId="0" borderId="0" xfId="0" applyFont="1"/>
    <xf numFmtId="0" fontId="18" fillId="0" borderId="0" xfId="0" applyFont="1"/>
    <xf numFmtId="14" fontId="14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3" fillId="0" borderId="0" xfId="0" applyNumberFormat="1" applyFo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/>
    <xf numFmtId="2" fontId="3" fillId="0" borderId="0" xfId="0" applyNumberFormat="1" applyFont="1" applyBorder="1"/>
    <xf numFmtId="4" fontId="3" fillId="0" borderId="0" xfId="0" applyNumberFormat="1" applyFont="1" applyBorder="1"/>
    <xf numFmtId="0" fontId="2" fillId="0" borderId="4" xfId="0" applyFont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 applyProtection="1">
      <alignment horizontal="center" vertical="center" wrapText="1" readingOrder="1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vertical="center"/>
    </xf>
    <xf numFmtId="0" fontId="20" fillId="6" borderId="2" xfId="0" applyFont="1" applyFill="1" applyBorder="1" applyAlignment="1" applyProtection="1">
      <alignment horizontal="center" vertical="center" wrapText="1" readingOrder="1"/>
      <protection locked="0"/>
    </xf>
    <xf numFmtId="0" fontId="21" fillId="0" borderId="0" xfId="0" applyFont="1"/>
    <xf numFmtId="0" fontId="14" fillId="0" borderId="0" xfId="0" applyFont="1" applyAlignment="1">
      <alignment vertical="top" wrapText="1"/>
    </xf>
    <xf numFmtId="0" fontId="19" fillId="0" borderId="1" xfId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20" fillId="6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5" fillId="4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2" fontId="8" fillId="7" borderId="1" xfId="0" applyNumberFormat="1" applyFont="1" applyFill="1" applyBorder="1" applyAlignment="1">
      <alignment horizontal="center" vertical="center" wrapText="1"/>
    </xf>
    <xf numFmtId="2" fontId="5" fillId="8" borderId="1" xfId="0" applyNumberFormat="1" applyFont="1" applyFill="1" applyBorder="1" applyAlignment="1">
      <alignment horizontal="center" vertical="center"/>
    </xf>
    <xf numFmtId="2" fontId="3" fillId="0" borderId="5" xfId="0" applyNumberFormat="1" applyFont="1" applyBorder="1" applyAlignment="1">
      <alignment horizontal="left" vertical="center" wrapText="1"/>
    </xf>
    <xf numFmtId="2" fontId="3" fillId="0" borderId="5" xfId="0" applyNumberFormat="1" applyFont="1" applyBorder="1" applyAlignment="1">
      <alignment horizontal="left" vertical="top" wrapText="1"/>
    </xf>
    <xf numFmtId="2" fontId="3" fillId="0" borderId="4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2" fontId="3" fillId="0" borderId="5" xfId="0" applyNumberFormat="1" applyFont="1" applyBorder="1" applyAlignment="1">
      <alignment wrapText="1"/>
    </xf>
    <xf numFmtId="2" fontId="3" fillId="0" borderId="4" xfId="0" applyNumberFormat="1" applyFont="1" applyBorder="1" applyAlignment="1">
      <alignment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2" fontId="2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2" fontId="23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1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 vertical="top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159</xdr:row>
      <xdr:rowOff>0</xdr:rowOff>
    </xdr:from>
    <xdr:to>
      <xdr:col>10</xdr:col>
      <xdr:colOff>938892</xdr:colOff>
      <xdr:row>213</xdr:row>
      <xdr:rowOff>150966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179" y="148181786"/>
          <a:ext cx="14559642" cy="89683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26670</xdr:rowOff>
    </xdr:from>
    <xdr:to>
      <xdr:col>5</xdr:col>
      <xdr:colOff>1244871</xdr:colOff>
      <xdr:row>6</xdr:row>
      <xdr:rowOff>7620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zakupki.gov.ru/epz/contract/contractCard/common-info.html?reestrNumber=2471900855024000044" TargetMode="External"/><Relationship Id="rId1" Type="http://schemas.openxmlformats.org/officeDocument/2006/relationships/hyperlink" Target="https://zakupki.gov.ru/epz/contract/contractCard/common-info.html?reestrNumber=247190085502400004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zoomScale="85" zoomScaleNormal="85" workbookViewId="0">
      <selection activeCell="F8" sqref="F8"/>
    </sheetView>
  </sheetViews>
  <sheetFormatPr defaultColWidth="8.85546875" defaultRowHeight="12.75" x14ac:dyDescent="0.25"/>
  <cols>
    <col min="1" max="1" width="4.85546875" style="1" customWidth="1"/>
    <col min="2" max="2" width="28.5703125" style="1" customWidth="1"/>
    <col min="3" max="3" width="21.140625" style="1" customWidth="1"/>
    <col min="4" max="4" width="17.42578125" style="1" customWidth="1"/>
    <col min="5" max="5" width="37" style="1" customWidth="1"/>
    <col min="6" max="6" width="18.85546875" style="1" customWidth="1"/>
    <col min="7" max="7" width="32.140625" style="1" customWidth="1"/>
    <col min="8" max="8" width="36.140625" style="1" customWidth="1"/>
    <col min="9" max="9" width="15.85546875" style="1" customWidth="1"/>
    <col min="10" max="13" width="8.85546875" style="1"/>
    <col min="14" max="14" width="8.7109375" style="1" customWidth="1"/>
    <col min="15" max="16384" width="8.85546875" style="1"/>
  </cols>
  <sheetData>
    <row r="1" spans="1:8" ht="15" x14ac:dyDescent="0.25">
      <c r="A1" s="24"/>
      <c r="B1" s="24"/>
      <c r="C1" s="24"/>
      <c r="D1" s="24"/>
      <c r="E1" s="24"/>
      <c r="F1" s="24"/>
      <c r="G1" s="24"/>
      <c r="H1" s="24"/>
    </row>
    <row r="2" spans="1:8" ht="44.45" customHeight="1" x14ac:dyDescent="0.25">
      <c r="A2" s="123" t="s">
        <v>21</v>
      </c>
      <c r="B2" s="123"/>
      <c r="C2" s="123"/>
      <c r="D2" s="123"/>
      <c r="E2" s="123"/>
      <c r="F2" s="123"/>
      <c r="G2" s="123"/>
      <c r="H2" s="123"/>
    </row>
    <row r="3" spans="1:8" ht="69.75" customHeight="1" x14ac:dyDescent="0.25">
      <c r="A3" s="124" t="s">
        <v>56</v>
      </c>
      <c r="B3" s="124"/>
      <c r="C3" s="124"/>
      <c r="D3" s="124"/>
      <c r="E3" s="124"/>
      <c r="F3" s="124"/>
      <c r="G3" s="124"/>
      <c r="H3" s="124"/>
    </row>
    <row r="4" spans="1:8" ht="15" x14ac:dyDescent="0.25">
      <c r="A4" s="24"/>
      <c r="B4" s="24"/>
      <c r="C4" s="24"/>
      <c r="D4" s="24"/>
      <c r="E4" s="24"/>
      <c r="F4" s="24"/>
      <c r="G4" s="24"/>
      <c r="H4" s="24"/>
    </row>
    <row r="5" spans="1:8" ht="32.25" customHeight="1" x14ac:dyDescent="0.25">
      <c r="A5" s="125" t="s">
        <v>32</v>
      </c>
      <c r="B5" s="125"/>
      <c r="C5" s="125"/>
      <c r="D5" s="125"/>
      <c r="E5" s="125"/>
      <c r="F5" s="125"/>
      <c r="G5" s="125"/>
      <c r="H5" s="125"/>
    </row>
    <row r="6" spans="1:8" ht="15" x14ac:dyDescent="0.25">
      <c r="A6" s="24"/>
      <c r="B6" s="24"/>
      <c r="C6" s="24"/>
      <c r="D6" s="24"/>
      <c r="E6" s="24"/>
      <c r="F6" s="24"/>
      <c r="G6" s="24"/>
      <c r="H6" s="24"/>
    </row>
    <row r="7" spans="1:8" s="24" customFormat="1" ht="90" x14ac:dyDescent="0.25">
      <c r="A7" s="39" t="s">
        <v>0</v>
      </c>
      <c r="B7" s="38" t="s">
        <v>1</v>
      </c>
      <c r="C7" s="38" t="s">
        <v>13</v>
      </c>
      <c r="D7" s="38" t="s">
        <v>14</v>
      </c>
      <c r="E7" s="40" t="s">
        <v>15</v>
      </c>
      <c r="F7" s="38" t="s">
        <v>16</v>
      </c>
      <c r="G7" s="38" t="s">
        <v>17</v>
      </c>
      <c r="H7" s="38" t="s">
        <v>18</v>
      </c>
    </row>
    <row r="8" spans="1:8" ht="102" x14ac:dyDescent="0.25">
      <c r="A8" s="94">
        <v>1</v>
      </c>
      <c r="B8" s="94" t="s">
        <v>92</v>
      </c>
      <c r="C8" s="94" t="s">
        <v>93</v>
      </c>
      <c r="D8" s="94" t="s">
        <v>67</v>
      </c>
      <c r="E8" s="94" t="s">
        <v>94</v>
      </c>
      <c r="F8" s="94" t="s">
        <v>95</v>
      </c>
      <c r="G8" s="94" t="s">
        <v>63</v>
      </c>
      <c r="H8" s="94" t="s">
        <v>24</v>
      </c>
    </row>
    <row r="9" spans="1:8" ht="102" x14ac:dyDescent="0.25">
      <c r="A9" s="94">
        <v>2</v>
      </c>
      <c r="B9" s="94" t="s">
        <v>96</v>
      </c>
      <c r="C9" s="94" t="s">
        <v>97</v>
      </c>
      <c r="D9" s="94" t="s">
        <v>67</v>
      </c>
      <c r="E9" s="94" t="s">
        <v>94</v>
      </c>
      <c r="F9" s="94" t="s">
        <v>98</v>
      </c>
      <c r="G9" s="94" t="s">
        <v>63</v>
      </c>
      <c r="H9" s="94" t="s">
        <v>24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58"/>
  <sheetViews>
    <sheetView topLeftCell="A78" zoomScale="70" zoomScaleNormal="70" workbookViewId="0">
      <selection activeCell="G83" sqref="G83:G84"/>
    </sheetView>
  </sheetViews>
  <sheetFormatPr defaultColWidth="8.85546875" defaultRowHeight="12.75" x14ac:dyDescent="0.2"/>
  <cols>
    <col min="1" max="1" width="5.140625" style="4" customWidth="1"/>
    <col min="2" max="2" width="17.28515625" style="4" customWidth="1"/>
    <col min="3" max="3" width="18.85546875" style="4" customWidth="1"/>
    <col min="4" max="4" width="39.42578125" style="4" customWidth="1"/>
    <col min="5" max="5" width="45.140625" style="4" customWidth="1"/>
    <col min="6" max="6" width="12.42578125" style="4" customWidth="1"/>
    <col min="7" max="7" width="13.85546875" style="4" customWidth="1"/>
    <col min="8" max="8" width="16.140625" style="9" customWidth="1"/>
    <col min="9" max="9" width="15.85546875" style="4" customWidth="1"/>
    <col min="10" max="10" width="25.28515625" style="4" customWidth="1"/>
    <col min="11" max="11" width="26.85546875" style="9" customWidth="1"/>
    <col min="12" max="12" width="3" style="4" customWidth="1"/>
    <col min="13" max="16384" width="8.85546875" style="4"/>
  </cols>
  <sheetData>
    <row r="2" spans="1:12" ht="45.75" customHeight="1" x14ac:dyDescent="0.2">
      <c r="A2" s="126" t="s">
        <v>21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6"/>
    </row>
    <row r="3" spans="1:12" ht="17.45" customHeight="1" x14ac:dyDescent="0.2">
      <c r="A3" s="127" t="s">
        <v>57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"/>
    </row>
    <row r="4" spans="1:12" ht="60.6" customHeight="1" x14ac:dyDescent="0.2">
      <c r="A4" s="127" t="s">
        <v>35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"/>
    </row>
    <row r="5" spans="1:12" ht="13.15" customHeight="1" x14ac:dyDescent="0.2">
      <c r="A5" s="10"/>
      <c r="B5" s="10"/>
      <c r="C5" s="10"/>
      <c r="D5" s="10"/>
      <c r="E5" s="10"/>
      <c r="F5" s="81"/>
      <c r="G5" s="10"/>
      <c r="H5" s="22"/>
      <c r="I5" s="10"/>
      <c r="J5" s="10"/>
      <c r="K5" s="10"/>
      <c r="L5" s="10"/>
    </row>
    <row r="6" spans="1:12" ht="18.600000000000001" customHeight="1" x14ac:dyDescent="0.2">
      <c r="A6" s="128" t="s">
        <v>3</v>
      </c>
      <c r="B6" s="128"/>
      <c r="C6" s="128"/>
      <c r="D6" s="128"/>
      <c r="E6" s="129"/>
      <c r="F6" s="129"/>
      <c r="G6" s="129"/>
      <c r="H6" s="129"/>
      <c r="I6" s="129"/>
      <c r="J6" s="129"/>
      <c r="K6" s="129"/>
      <c r="L6" s="129"/>
    </row>
    <row r="7" spans="1:12" ht="18.600000000000001" customHeight="1" x14ac:dyDescent="0.2">
      <c r="A7" s="14"/>
      <c r="B7" s="14"/>
      <c r="C7" s="14"/>
      <c r="D7" s="14"/>
      <c r="E7" s="15"/>
      <c r="F7" s="82"/>
      <c r="G7" s="15"/>
      <c r="H7" s="23"/>
      <c r="I7" s="15"/>
      <c r="J7" s="15"/>
      <c r="K7" s="15"/>
      <c r="L7" s="15"/>
    </row>
    <row r="8" spans="1:12" s="28" customFormat="1" ht="78.75" customHeight="1" x14ac:dyDescent="0.25">
      <c r="A8" s="58" t="s">
        <v>0</v>
      </c>
      <c r="B8" s="59" t="s">
        <v>20</v>
      </c>
      <c r="C8" s="72" t="s">
        <v>25</v>
      </c>
      <c r="D8" s="72" t="s">
        <v>26</v>
      </c>
      <c r="E8" s="72" t="s">
        <v>27</v>
      </c>
      <c r="F8" s="72" t="s">
        <v>73</v>
      </c>
      <c r="G8" s="77" t="s">
        <v>28</v>
      </c>
      <c r="H8" s="77" t="s">
        <v>33</v>
      </c>
      <c r="I8" s="72" t="s">
        <v>29</v>
      </c>
      <c r="J8" s="72" t="s">
        <v>30</v>
      </c>
      <c r="K8" s="60" t="s">
        <v>34</v>
      </c>
      <c r="L8" s="49"/>
    </row>
    <row r="9" spans="1:12" s="37" customFormat="1" ht="51" x14ac:dyDescent="0.25">
      <c r="A9" s="88">
        <v>1</v>
      </c>
      <c r="B9" s="88" t="str">
        <f>'Справочник лекарств'!B8</f>
        <v>Вальпроевая кислота</v>
      </c>
      <c r="C9" s="93" t="s">
        <v>99</v>
      </c>
      <c r="D9" s="93" t="s">
        <v>100</v>
      </c>
      <c r="E9" s="93" t="s">
        <v>101</v>
      </c>
      <c r="F9" s="91">
        <v>100</v>
      </c>
      <c r="G9" s="91">
        <v>311.11</v>
      </c>
      <c r="H9" s="115">
        <f>G9/F9</f>
        <v>3.1111</v>
      </c>
      <c r="I9" s="91" t="s">
        <v>102</v>
      </c>
      <c r="J9" s="91" t="s">
        <v>103</v>
      </c>
      <c r="K9" s="89">
        <f>MIN(H9:H84)</f>
        <v>3.1109999999999998</v>
      </c>
      <c r="L9" s="36"/>
    </row>
    <row r="10" spans="1:12" s="37" customFormat="1" ht="51" x14ac:dyDescent="0.25">
      <c r="A10" s="103"/>
      <c r="B10" s="103"/>
      <c r="C10" s="93" t="s">
        <v>104</v>
      </c>
      <c r="D10" s="93" t="s">
        <v>105</v>
      </c>
      <c r="E10" s="93" t="s">
        <v>106</v>
      </c>
      <c r="F10" s="91">
        <v>50</v>
      </c>
      <c r="G10" s="91">
        <v>155.55000000000001</v>
      </c>
      <c r="H10" s="54">
        <f t="shared" ref="H10:H73" si="0">G10/F10</f>
        <v>3.1110000000000002</v>
      </c>
      <c r="I10" s="91" t="s">
        <v>107</v>
      </c>
      <c r="J10" s="91" t="s">
        <v>108</v>
      </c>
      <c r="K10" s="100"/>
      <c r="L10" s="36"/>
    </row>
    <row r="11" spans="1:12" s="37" customFormat="1" ht="63.75" x14ac:dyDescent="0.25">
      <c r="A11" s="103"/>
      <c r="B11" s="103"/>
      <c r="C11" s="93" t="s">
        <v>92</v>
      </c>
      <c r="D11" s="93" t="s">
        <v>109</v>
      </c>
      <c r="E11" s="93" t="s">
        <v>110</v>
      </c>
      <c r="F11" s="91">
        <v>50</v>
      </c>
      <c r="G11" s="91">
        <v>170.17</v>
      </c>
      <c r="H11" s="54">
        <f t="shared" si="0"/>
        <v>3.4033999999999995</v>
      </c>
      <c r="I11" s="91" t="s">
        <v>112</v>
      </c>
      <c r="J11" s="91" t="s">
        <v>113</v>
      </c>
      <c r="K11" s="100"/>
      <c r="L11" s="36"/>
    </row>
    <row r="12" spans="1:12" s="37" customFormat="1" ht="63.75" x14ac:dyDescent="0.25">
      <c r="A12" s="103"/>
      <c r="B12" s="103"/>
      <c r="C12" s="93" t="s">
        <v>92</v>
      </c>
      <c r="D12" s="93" t="s">
        <v>111</v>
      </c>
      <c r="E12" s="93" t="s">
        <v>110</v>
      </c>
      <c r="F12" s="91">
        <v>30</v>
      </c>
      <c r="G12" s="91">
        <v>102.1</v>
      </c>
      <c r="H12" s="54">
        <f t="shared" si="0"/>
        <v>3.4033333333333333</v>
      </c>
      <c r="I12" s="91" t="s">
        <v>112</v>
      </c>
      <c r="J12" s="91" t="s">
        <v>113</v>
      </c>
      <c r="K12" s="100"/>
      <c r="L12" s="36"/>
    </row>
    <row r="13" spans="1:12" s="37" customFormat="1" ht="51" x14ac:dyDescent="0.25">
      <c r="A13" s="103"/>
      <c r="B13" s="103"/>
      <c r="C13" s="93" t="s">
        <v>92</v>
      </c>
      <c r="D13" s="93" t="s">
        <v>114</v>
      </c>
      <c r="E13" s="93" t="s">
        <v>115</v>
      </c>
      <c r="F13" s="91">
        <v>100</v>
      </c>
      <c r="G13" s="91">
        <v>326.86</v>
      </c>
      <c r="H13" s="54">
        <f t="shared" si="0"/>
        <v>3.2686000000000002</v>
      </c>
      <c r="I13" s="91" t="s">
        <v>116</v>
      </c>
      <c r="J13" s="91" t="s">
        <v>117</v>
      </c>
      <c r="K13" s="100"/>
      <c r="L13" s="36"/>
    </row>
    <row r="14" spans="1:12" s="37" customFormat="1" ht="89.25" x14ac:dyDescent="0.25">
      <c r="A14" s="103"/>
      <c r="B14" s="103"/>
      <c r="C14" s="93" t="s">
        <v>92</v>
      </c>
      <c r="D14" s="93" t="s">
        <v>114</v>
      </c>
      <c r="E14" s="93" t="s">
        <v>118</v>
      </c>
      <c r="F14" s="91">
        <v>100</v>
      </c>
      <c r="G14" s="91">
        <v>326.86</v>
      </c>
      <c r="H14" s="54">
        <f t="shared" si="0"/>
        <v>3.2686000000000002</v>
      </c>
      <c r="I14" s="91" t="s">
        <v>116</v>
      </c>
      <c r="J14" s="91" t="s">
        <v>117</v>
      </c>
      <c r="K14" s="100"/>
      <c r="L14" s="36"/>
    </row>
    <row r="15" spans="1:12" s="37" customFormat="1" ht="102" x14ac:dyDescent="0.25">
      <c r="A15" s="103"/>
      <c r="B15" s="103"/>
      <c r="C15" s="93" t="s">
        <v>119</v>
      </c>
      <c r="D15" s="93" t="s">
        <v>120</v>
      </c>
      <c r="E15" s="93" t="s">
        <v>121</v>
      </c>
      <c r="F15" s="91">
        <v>30</v>
      </c>
      <c r="G15" s="91">
        <v>98.06</v>
      </c>
      <c r="H15" s="54">
        <f t="shared" si="0"/>
        <v>3.2686666666666668</v>
      </c>
      <c r="I15" s="91" t="s">
        <v>125</v>
      </c>
      <c r="J15" s="91" t="s">
        <v>117</v>
      </c>
      <c r="K15" s="100"/>
      <c r="L15" s="36"/>
    </row>
    <row r="16" spans="1:12" s="37" customFormat="1" ht="102" x14ac:dyDescent="0.25">
      <c r="A16" s="103"/>
      <c r="B16" s="103"/>
      <c r="C16" s="93" t="s">
        <v>119</v>
      </c>
      <c r="D16" s="93" t="s">
        <v>122</v>
      </c>
      <c r="E16" s="93" t="s">
        <v>121</v>
      </c>
      <c r="F16" s="91">
        <v>50</v>
      </c>
      <c r="G16" s="91">
        <v>163.43</v>
      </c>
      <c r="H16" s="54">
        <f t="shared" si="0"/>
        <v>3.2686000000000002</v>
      </c>
      <c r="I16" s="91" t="s">
        <v>125</v>
      </c>
      <c r="J16" s="91" t="s">
        <v>117</v>
      </c>
      <c r="K16" s="100"/>
      <c r="L16" s="36"/>
    </row>
    <row r="17" spans="1:12" s="37" customFormat="1" ht="102" x14ac:dyDescent="0.25">
      <c r="A17" s="103"/>
      <c r="B17" s="103"/>
      <c r="C17" s="93" t="s">
        <v>119</v>
      </c>
      <c r="D17" s="93" t="s">
        <v>114</v>
      </c>
      <c r="E17" s="93" t="s">
        <v>121</v>
      </c>
      <c r="F17" s="91">
        <v>100</v>
      </c>
      <c r="G17" s="91">
        <v>326.86</v>
      </c>
      <c r="H17" s="54">
        <f t="shared" si="0"/>
        <v>3.2686000000000002</v>
      </c>
      <c r="I17" s="91" t="s">
        <v>125</v>
      </c>
      <c r="J17" s="91" t="s">
        <v>117</v>
      </c>
      <c r="K17" s="100"/>
      <c r="L17" s="36"/>
    </row>
    <row r="18" spans="1:12" s="37" customFormat="1" ht="102" x14ac:dyDescent="0.25">
      <c r="A18" s="103"/>
      <c r="B18" s="103"/>
      <c r="C18" s="93" t="s">
        <v>119</v>
      </c>
      <c r="D18" s="93" t="s">
        <v>109</v>
      </c>
      <c r="E18" s="93" t="s">
        <v>121</v>
      </c>
      <c r="F18" s="91">
        <v>50</v>
      </c>
      <c r="G18" s="91">
        <v>163.43</v>
      </c>
      <c r="H18" s="54">
        <f t="shared" si="0"/>
        <v>3.2686000000000002</v>
      </c>
      <c r="I18" s="91" t="s">
        <v>125</v>
      </c>
      <c r="J18" s="91" t="s">
        <v>117</v>
      </c>
      <c r="K18" s="100"/>
      <c r="L18" s="36"/>
    </row>
    <row r="19" spans="1:12" s="37" customFormat="1" ht="102" x14ac:dyDescent="0.25">
      <c r="A19" s="103"/>
      <c r="B19" s="103"/>
      <c r="C19" s="93" t="s">
        <v>119</v>
      </c>
      <c r="D19" s="93" t="s">
        <v>111</v>
      </c>
      <c r="E19" s="93" t="s">
        <v>121</v>
      </c>
      <c r="F19" s="91">
        <v>30</v>
      </c>
      <c r="G19" s="91">
        <v>98.06</v>
      </c>
      <c r="H19" s="54">
        <f t="shared" si="0"/>
        <v>3.2686666666666668</v>
      </c>
      <c r="I19" s="91" t="s">
        <v>125</v>
      </c>
      <c r="J19" s="91" t="s">
        <v>117</v>
      </c>
      <c r="K19" s="100"/>
      <c r="L19" s="36"/>
    </row>
    <row r="20" spans="1:12" s="37" customFormat="1" ht="102" x14ac:dyDescent="0.25">
      <c r="A20" s="103"/>
      <c r="B20" s="103"/>
      <c r="C20" s="93" t="s">
        <v>119</v>
      </c>
      <c r="D20" s="93" t="s">
        <v>123</v>
      </c>
      <c r="E20" s="93" t="s">
        <v>121</v>
      </c>
      <c r="F20" s="91">
        <v>100</v>
      </c>
      <c r="G20" s="91">
        <v>326.86</v>
      </c>
      <c r="H20" s="54">
        <f t="shared" si="0"/>
        <v>3.2686000000000002</v>
      </c>
      <c r="I20" s="91" t="s">
        <v>125</v>
      </c>
      <c r="J20" s="91" t="s">
        <v>117</v>
      </c>
      <c r="K20" s="100"/>
      <c r="L20" s="36"/>
    </row>
    <row r="21" spans="1:12" ht="102" x14ac:dyDescent="0.2">
      <c r="A21" s="104"/>
      <c r="B21" s="104"/>
      <c r="C21" s="96" t="s">
        <v>119</v>
      </c>
      <c r="D21" s="96" t="s">
        <v>123</v>
      </c>
      <c r="E21" s="96" t="s">
        <v>124</v>
      </c>
      <c r="F21" s="94">
        <v>100</v>
      </c>
      <c r="G21" s="94">
        <v>326.86</v>
      </c>
      <c r="H21" s="54">
        <f t="shared" si="0"/>
        <v>3.2686000000000002</v>
      </c>
      <c r="I21" s="94" t="s">
        <v>125</v>
      </c>
      <c r="J21" s="94" t="s">
        <v>117</v>
      </c>
      <c r="K21" s="101"/>
      <c r="L21" s="21"/>
    </row>
    <row r="22" spans="1:12" ht="63.75" x14ac:dyDescent="0.2">
      <c r="A22" s="104"/>
      <c r="B22" s="104"/>
      <c r="C22" s="96" t="s">
        <v>92</v>
      </c>
      <c r="D22" s="96" t="s">
        <v>109</v>
      </c>
      <c r="E22" s="96" t="s">
        <v>126</v>
      </c>
      <c r="F22" s="94">
        <v>50</v>
      </c>
      <c r="G22" s="94">
        <v>163.43</v>
      </c>
      <c r="H22" s="54">
        <f t="shared" si="0"/>
        <v>3.2686000000000002</v>
      </c>
      <c r="I22" s="94" t="s">
        <v>129</v>
      </c>
      <c r="J22" s="94" t="s">
        <v>130</v>
      </c>
      <c r="K22" s="101"/>
      <c r="L22" s="21"/>
    </row>
    <row r="23" spans="1:12" ht="63.75" x14ac:dyDescent="0.2">
      <c r="A23" s="104"/>
      <c r="B23" s="104"/>
      <c r="C23" s="96" t="s">
        <v>92</v>
      </c>
      <c r="D23" s="96" t="s">
        <v>127</v>
      </c>
      <c r="E23" s="96" t="s">
        <v>126</v>
      </c>
      <c r="F23" s="94">
        <v>50</v>
      </c>
      <c r="G23" s="94">
        <v>163.43</v>
      </c>
      <c r="H23" s="54">
        <f t="shared" si="0"/>
        <v>3.2686000000000002</v>
      </c>
      <c r="I23" s="94" t="s">
        <v>129</v>
      </c>
      <c r="J23" s="94" t="s">
        <v>130</v>
      </c>
      <c r="K23" s="101"/>
      <c r="L23" s="21"/>
    </row>
    <row r="24" spans="1:12" ht="63.75" x14ac:dyDescent="0.2">
      <c r="A24" s="104"/>
      <c r="B24" s="104"/>
      <c r="C24" s="96" t="s">
        <v>92</v>
      </c>
      <c r="D24" s="96" t="s">
        <v>128</v>
      </c>
      <c r="E24" s="96" t="s">
        <v>126</v>
      </c>
      <c r="F24" s="94">
        <v>30</v>
      </c>
      <c r="G24" s="94">
        <v>98.06</v>
      </c>
      <c r="H24" s="54">
        <f t="shared" si="0"/>
        <v>3.2686666666666668</v>
      </c>
      <c r="I24" s="94" t="s">
        <v>129</v>
      </c>
      <c r="J24" s="94" t="s">
        <v>130</v>
      </c>
      <c r="K24" s="101"/>
      <c r="L24" s="21"/>
    </row>
    <row r="25" spans="1:12" ht="51" x14ac:dyDescent="0.2">
      <c r="A25" s="104"/>
      <c r="B25" s="104"/>
      <c r="C25" s="96" t="s">
        <v>131</v>
      </c>
      <c r="D25" s="96" t="s">
        <v>132</v>
      </c>
      <c r="E25" s="96" t="s">
        <v>133</v>
      </c>
      <c r="F25" s="94">
        <v>30</v>
      </c>
      <c r="G25" s="94">
        <v>93.33</v>
      </c>
      <c r="H25" s="54">
        <f t="shared" si="0"/>
        <v>3.1109999999999998</v>
      </c>
      <c r="I25" s="94" t="s">
        <v>134</v>
      </c>
      <c r="J25" s="94" t="s">
        <v>135</v>
      </c>
      <c r="K25" s="101"/>
      <c r="L25" s="21"/>
    </row>
    <row r="26" spans="1:12" ht="102" x14ac:dyDescent="0.2">
      <c r="A26" s="104"/>
      <c r="B26" s="104"/>
      <c r="C26" s="96" t="s">
        <v>119</v>
      </c>
      <c r="D26" s="96" t="s">
        <v>136</v>
      </c>
      <c r="E26" s="96" t="s">
        <v>121</v>
      </c>
      <c r="F26" s="94">
        <v>20</v>
      </c>
      <c r="G26" s="94">
        <v>65.37</v>
      </c>
      <c r="H26" s="54">
        <f t="shared" si="0"/>
        <v>3.2685000000000004</v>
      </c>
      <c r="I26" s="94" t="s">
        <v>137</v>
      </c>
      <c r="J26" s="94" t="s">
        <v>138</v>
      </c>
      <c r="K26" s="101"/>
      <c r="L26" s="21"/>
    </row>
    <row r="27" spans="1:12" ht="102" x14ac:dyDescent="0.2">
      <c r="A27" s="104"/>
      <c r="B27" s="104"/>
      <c r="C27" s="96" t="s">
        <v>119</v>
      </c>
      <c r="D27" s="96" t="s">
        <v>139</v>
      </c>
      <c r="E27" s="96" t="s">
        <v>121</v>
      </c>
      <c r="F27" s="94">
        <v>40</v>
      </c>
      <c r="G27" s="94">
        <v>130.74</v>
      </c>
      <c r="H27" s="54">
        <f t="shared" si="0"/>
        <v>3.2685000000000004</v>
      </c>
      <c r="I27" s="94" t="s">
        <v>137</v>
      </c>
      <c r="J27" s="94" t="s">
        <v>138</v>
      </c>
      <c r="K27" s="101"/>
      <c r="L27" s="21"/>
    </row>
    <row r="28" spans="1:12" ht="102" x14ac:dyDescent="0.2">
      <c r="A28" s="104"/>
      <c r="B28" s="104"/>
      <c r="C28" s="96" t="s">
        <v>119</v>
      </c>
      <c r="D28" s="96" t="s">
        <v>140</v>
      </c>
      <c r="E28" s="96" t="s">
        <v>121</v>
      </c>
      <c r="F28" s="94">
        <v>10</v>
      </c>
      <c r="G28" s="94">
        <v>32.69</v>
      </c>
      <c r="H28" s="54">
        <f t="shared" si="0"/>
        <v>3.2689999999999997</v>
      </c>
      <c r="I28" s="94" t="s">
        <v>137</v>
      </c>
      <c r="J28" s="94" t="s">
        <v>138</v>
      </c>
      <c r="K28" s="101"/>
      <c r="L28" s="21"/>
    </row>
    <row r="29" spans="1:12" ht="43.5" customHeight="1" x14ac:dyDescent="0.2">
      <c r="A29" s="104"/>
      <c r="B29" s="104"/>
      <c r="C29" s="96" t="s">
        <v>119</v>
      </c>
      <c r="D29" s="96" t="s">
        <v>141</v>
      </c>
      <c r="E29" s="96" t="s">
        <v>121</v>
      </c>
      <c r="F29" s="94">
        <v>20</v>
      </c>
      <c r="G29" s="94">
        <v>65.37</v>
      </c>
      <c r="H29" s="54">
        <f t="shared" si="0"/>
        <v>3.2685000000000004</v>
      </c>
      <c r="I29" s="94" t="s">
        <v>137</v>
      </c>
      <c r="J29" s="94" t="s">
        <v>138</v>
      </c>
      <c r="K29" s="101"/>
      <c r="L29" s="21"/>
    </row>
    <row r="30" spans="1:12" ht="12.75" hidden="1" customHeight="1" x14ac:dyDescent="0.2">
      <c r="A30" s="104"/>
      <c r="B30" s="104"/>
      <c r="C30" s="96" t="s">
        <v>119</v>
      </c>
      <c r="D30" s="96" t="s">
        <v>142</v>
      </c>
      <c r="E30" s="96" t="s">
        <v>121</v>
      </c>
      <c r="F30" s="94">
        <v>40</v>
      </c>
      <c r="G30" s="94">
        <v>130.74</v>
      </c>
      <c r="H30" s="54">
        <f t="shared" si="0"/>
        <v>3.2685000000000004</v>
      </c>
      <c r="I30" s="94" t="s">
        <v>137</v>
      </c>
      <c r="J30" s="94" t="s">
        <v>138</v>
      </c>
      <c r="K30" s="101"/>
      <c r="L30" s="21"/>
    </row>
    <row r="31" spans="1:12" ht="12.75" hidden="1" customHeight="1" x14ac:dyDescent="0.2">
      <c r="A31" s="104"/>
      <c r="B31" s="104"/>
      <c r="C31" s="96" t="s">
        <v>119</v>
      </c>
      <c r="D31" s="96" t="s">
        <v>143</v>
      </c>
      <c r="E31" s="96" t="s">
        <v>121</v>
      </c>
      <c r="F31" s="94">
        <v>60</v>
      </c>
      <c r="G31" s="94">
        <v>196.12</v>
      </c>
      <c r="H31" s="54">
        <f t="shared" si="0"/>
        <v>3.2686666666666668</v>
      </c>
      <c r="I31" s="94" t="s">
        <v>137</v>
      </c>
      <c r="J31" s="94" t="s">
        <v>138</v>
      </c>
      <c r="K31" s="101"/>
      <c r="L31" s="21"/>
    </row>
    <row r="32" spans="1:12" ht="12.75" hidden="1" customHeight="1" x14ac:dyDescent="0.2">
      <c r="A32" s="104"/>
      <c r="B32" s="104"/>
      <c r="C32" s="96" t="s">
        <v>119</v>
      </c>
      <c r="D32" s="96" t="s">
        <v>136</v>
      </c>
      <c r="E32" s="96" t="s">
        <v>144</v>
      </c>
      <c r="F32" s="94">
        <v>20</v>
      </c>
      <c r="G32" s="94">
        <v>65.37</v>
      </c>
      <c r="H32" s="54">
        <f t="shared" si="0"/>
        <v>3.2685000000000004</v>
      </c>
      <c r="I32" s="94" t="s">
        <v>137</v>
      </c>
      <c r="J32" s="94" t="s">
        <v>145</v>
      </c>
      <c r="K32" s="101"/>
      <c r="L32" s="21"/>
    </row>
    <row r="33" spans="1:12" ht="63.75" x14ac:dyDescent="0.2">
      <c r="A33" s="104"/>
      <c r="B33" s="104"/>
      <c r="C33" s="96" t="s">
        <v>119</v>
      </c>
      <c r="D33" s="96" t="s">
        <v>139</v>
      </c>
      <c r="E33" s="96" t="s">
        <v>144</v>
      </c>
      <c r="F33" s="94">
        <v>40</v>
      </c>
      <c r="G33" s="94">
        <v>130.74</v>
      </c>
      <c r="H33" s="54">
        <f t="shared" si="0"/>
        <v>3.2685000000000004</v>
      </c>
      <c r="I33" s="94" t="s">
        <v>137</v>
      </c>
      <c r="J33" s="94" t="s">
        <v>145</v>
      </c>
      <c r="K33" s="101"/>
      <c r="L33" s="21"/>
    </row>
    <row r="34" spans="1:12" ht="51" x14ac:dyDescent="0.2">
      <c r="A34" s="104"/>
      <c r="B34" s="104"/>
      <c r="C34" s="96" t="s">
        <v>92</v>
      </c>
      <c r="D34" s="96" t="s">
        <v>114</v>
      </c>
      <c r="E34" s="96" t="s">
        <v>115</v>
      </c>
      <c r="F34" s="94">
        <v>100</v>
      </c>
      <c r="G34" s="94">
        <v>326.86</v>
      </c>
      <c r="H34" s="54">
        <f t="shared" si="0"/>
        <v>3.2686000000000002</v>
      </c>
      <c r="I34" s="94" t="s">
        <v>146</v>
      </c>
      <c r="J34" s="94" t="s">
        <v>147</v>
      </c>
      <c r="K34" s="101"/>
      <c r="L34" s="21"/>
    </row>
    <row r="35" spans="1:12" ht="76.5" x14ac:dyDescent="0.2">
      <c r="A35" s="104"/>
      <c r="B35" s="104"/>
      <c r="C35" s="96" t="s">
        <v>119</v>
      </c>
      <c r="D35" s="96" t="s">
        <v>136</v>
      </c>
      <c r="E35" s="96" t="s">
        <v>148</v>
      </c>
      <c r="F35" s="94">
        <v>20</v>
      </c>
      <c r="G35" s="94">
        <v>65.37</v>
      </c>
      <c r="H35" s="54">
        <f t="shared" si="0"/>
        <v>3.2685000000000004</v>
      </c>
      <c r="I35" s="94" t="s">
        <v>137</v>
      </c>
      <c r="J35" s="94" t="s">
        <v>149</v>
      </c>
      <c r="K35" s="101"/>
      <c r="L35" s="21"/>
    </row>
    <row r="36" spans="1:12" ht="76.5" x14ac:dyDescent="0.2">
      <c r="A36" s="104"/>
      <c r="B36" s="104"/>
      <c r="C36" s="96" t="s">
        <v>119</v>
      </c>
      <c r="D36" s="96" t="s">
        <v>139</v>
      </c>
      <c r="E36" s="96" t="s">
        <v>148</v>
      </c>
      <c r="F36" s="94">
        <v>40</v>
      </c>
      <c r="G36" s="94">
        <v>130.74</v>
      </c>
      <c r="H36" s="54">
        <f t="shared" si="0"/>
        <v>3.2685000000000004</v>
      </c>
      <c r="I36" s="94" t="s">
        <v>137</v>
      </c>
      <c r="J36" s="94" t="s">
        <v>149</v>
      </c>
      <c r="K36" s="101"/>
      <c r="L36" s="21"/>
    </row>
    <row r="37" spans="1:12" ht="51" x14ac:dyDescent="0.2">
      <c r="A37" s="104"/>
      <c r="B37" s="104"/>
      <c r="C37" s="96" t="s">
        <v>150</v>
      </c>
      <c r="D37" s="96" t="s">
        <v>151</v>
      </c>
      <c r="E37" s="96" t="s">
        <v>152</v>
      </c>
      <c r="F37" s="94">
        <v>30</v>
      </c>
      <c r="G37" s="94">
        <v>96.8</v>
      </c>
      <c r="H37" s="54">
        <f t="shared" si="0"/>
        <v>3.2266666666666666</v>
      </c>
      <c r="I37" s="94" t="s">
        <v>134</v>
      </c>
      <c r="J37" s="94" t="s">
        <v>153</v>
      </c>
      <c r="K37" s="101"/>
      <c r="L37" s="21"/>
    </row>
    <row r="38" spans="1:12" ht="102" x14ac:dyDescent="0.2">
      <c r="A38" s="104"/>
      <c r="B38" s="104"/>
      <c r="C38" s="96" t="s">
        <v>119</v>
      </c>
      <c r="D38" s="96" t="s">
        <v>136</v>
      </c>
      <c r="E38" s="96" t="s">
        <v>154</v>
      </c>
      <c r="F38" s="94">
        <v>20</v>
      </c>
      <c r="G38" s="94">
        <v>65.37</v>
      </c>
      <c r="H38" s="54">
        <f t="shared" si="0"/>
        <v>3.2685000000000004</v>
      </c>
      <c r="I38" s="94" t="s">
        <v>137</v>
      </c>
      <c r="J38" s="94" t="s">
        <v>155</v>
      </c>
      <c r="K38" s="101"/>
      <c r="L38" s="21"/>
    </row>
    <row r="39" spans="1:12" ht="102" x14ac:dyDescent="0.2">
      <c r="A39" s="104"/>
      <c r="B39" s="104"/>
      <c r="C39" s="96" t="s">
        <v>119</v>
      </c>
      <c r="D39" s="96" t="s">
        <v>139</v>
      </c>
      <c r="E39" s="96" t="s">
        <v>154</v>
      </c>
      <c r="F39" s="94">
        <v>40</v>
      </c>
      <c r="G39" s="94">
        <v>130.74</v>
      </c>
      <c r="H39" s="54">
        <f t="shared" si="0"/>
        <v>3.2685000000000004</v>
      </c>
      <c r="I39" s="94" t="s">
        <v>137</v>
      </c>
      <c r="J39" s="94" t="s">
        <v>155</v>
      </c>
      <c r="K39" s="101"/>
      <c r="L39" s="21"/>
    </row>
    <row r="40" spans="1:12" ht="102" x14ac:dyDescent="0.2">
      <c r="A40" s="104"/>
      <c r="B40" s="104"/>
      <c r="C40" s="96" t="s">
        <v>119</v>
      </c>
      <c r="D40" s="96" t="s">
        <v>140</v>
      </c>
      <c r="E40" s="96" t="s">
        <v>154</v>
      </c>
      <c r="F40" s="94">
        <v>10</v>
      </c>
      <c r="G40" s="94">
        <v>32.69</v>
      </c>
      <c r="H40" s="54">
        <f t="shared" si="0"/>
        <v>3.2689999999999997</v>
      </c>
      <c r="I40" s="94" t="s">
        <v>137</v>
      </c>
      <c r="J40" s="94" t="s">
        <v>155</v>
      </c>
      <c r="K40" s="101"/>
      <c r="L40" s="21"/>
    </row>
    <row r="41" spans="1:12" ht="102" x14ac:dyDescent="0.2">
      <c r="A41" s="104"/>
      <c r="B41" s="104"/>
      <c r="C41" s="96" t="s">
        <v>119</v>
      </c>
      <c r="D41" s="96" t="s">
        <v>141</v>
      </c>
      <c r="E41" s="96" t="s">
        <v>154</v>
      </c>
      <c r="F41" s="94">
        <v>20</v>
      </c>
      <c r="G41" s="94">
        <v>65.37</v>
      </c>
      <c r="H41" s="54">
        <f t="shared" si="0"/>
        <v>3.2685000000000004</v>
      </c>
      <c r="I41" s="94" t="s">
        <v>137</v>
      </c>
      <c r="J41" s="94" t="s">
        <v>155</v>
      </c>
      <c r="K41" s="101"/>
      <c r="L41" s="21"/>
    </row>
    <row r="42" spans="1:12" ht="102" x14ac:dyDescent="0.2">
      <c r="A42" s="104"/>
      <c r="B42" s="104"/>
      <c r="C42" s="96" t="s">
        <v>119</v>
      </c>
      <c r="D42" s="96" t="s">
        <v>142</v>
      </c>
      <c r="E42" s="96" t="s">
        <v>154</v>
      </c>
      <c r="F42" s="94">
        <v>40</v>
      </c>
      <c r="G42" s="94">
        <v>130.74</v>
      </c>
      <c r="H42" s="54">
        <f t="shared" si="0"/>
        <v>3.2685000000000004</v>
      </c>
      <c r="I42" s="94" t="s">
        <v>137</v>
      </c>
      <c r="J42" s="94" t="s">
        <v>155</v>
      </c>
      <c r="K42" s="101"/>
      <c r="L42" s="21"/>
    </row>
    <row r="43" spans="1:12" ht="102" x14ac:dyDescent="0.2">
      <c r="A43" s="104"/>
      <c r="B43" s="104"/>
      <c r="C43" s="96" t="s">
        <v>119</v>
      </c>
      <c r="D43" s="96" t="s">
        <v>143</v>
      </c>
      <c r="E43" s="96" t="s">
        <v>154</v>
      </c>
      <c r="F43" s="94">
        <v>60</v>
      </c>
      <c r="G43" s="94">
        <v>196.12</v>
      </c>
      <c r="H43" s="54">
        <f t="shared" si="0"/>
        <v>3.2686666666666668</v>
      </c>
      <c r="I43" s="94" t="s">
        <v>137</v>
      </c>
      <c r="J43" s="94" t="s">
        <v>155</v>
      </c>
      <c r="K43" s="101"/>
      <c r="L43" s="21"/>
    </row>
    <row r="44" spans="1:12" ht="51" x14ac:dyDescent="0.2">
      <c r="A44" s="104"/>
      <c r="B44" s="104"/>
      <c r="C44" s="96" t="s">
        <v>156</v>
      </c>
      <c r="D44" s="96" t="s">
        <v>157</v>
      </c>
      <c r="E44" s="96" t="s">
        <v>106</v>
      </c>
      <c r="F44" s="94">
        <v>50</v>
      </c>
      <c r="G44" s="94">
        <v>155.55000000000001</v>
      </c>
      <c r="H44" s="54">
        <f t="shared" si="0"/>
        <v>3.1110000000000002</v>
      </c>
      <c r="I44" s="94" t="s">
        <v>158</v>
      </c>
      <c r="J44" s="94" t="s">
        <v>159</v>
      </c>
      <c r="K44" s="101"/>
      <c r="L44" s="21"/>
    </row>
    <row r="45" spans="1:12" ht="63.75" x14ac:dyDescent="0.2">
      <c r="A45" s="104"/>
      <c r="B45" s="104"/>
      <c r="C45" s="96" t="s">
        <v>92</v>
      </c>
      <c r="D45" s="96" t="s">
        <v>160</v>
      </c>
      <c r="E45" s="96" t="s">
        <v>161</v>
      </c>
      <c r="F45" s="94">
        <v>30</v>
      </c>
      <c r="G45" s="94">
        <v>102.1</v>
      </c>
      <c r="H45" s="54">
        <f t="shared" si="0"/>
        <v>3.4033333333333333</v>
      </c>
      <c r="I45" s="94" t="s">
        <v>112</v>
      </c>
      <c r="J45" s="94" t="s">
        <v>162</v>
      </c>
      <c r="K45" s="101"/>
      <c r="L45" s="21"/>
    </row>
    <row r="46" spans="1:12" ht="63.75" x14ac:dyDescent="0.2">
      <c r="A46" s="104"/>
      <c r="B46" s="104"/>
      <c r="C46" s="96" t="s">
        <v>92</v>
      </c>
      <c r="D46" s="96" t="s">
        <v>163</v>
      </c>
      <c r="E46" s="96" t="s">
        <v>161</v>
      </c>
      <c r="F46" s="94">
        <v>50</v>
      </c>
      <c r="G46" s="94">
        <v>170.17</v>
      </c>
      <c r="H46" s="54">
        <f t="shared" si="0"/>
        <v>3.4033999999999995</v>
      </c>
      <c r="I46" s="94" t="s">
        <v>112</v>
      </c>
      <c r="J46" s="94" t="s">
        <v>162</v>
      </c>
      <c r="K46" s="101"/>
      <c r="L46" s="21"/>
    </row>
    <row r="47" spans="1:12" ht="102" x14ac:dyDescent="0.2">
      <c r="A47" s="104"/>
      <c r="B47" s="104"/>
      <c r="C47" s="96" t="s">
        <v>119</v>
      </c>
      <c r="D47" s="96" t="s">
        <v>111</v>
      </c>
      <c r="E47" s="96" t="s">
        <v>154</v>
      </c>
      <c r="F47" s="94">
        <v>30</v>
      </c>
      <c r="G47" s="94">
        <v>102.52</v>
      </c>
      <c r="H47" s="54">
        <f t="shared" si="0"/>
        <v>3.4173333333333331</v>
      </c>
      <c r="I47" s="94" t="s">
        <v>137</v>
      </c>
      <c r="J47" s="94" t="s">
        <v>166</v>
      </c>
      <c r="K47" s="101"/>
      <c r="L47" s="21"/>
    </row>
    <row r="48" spans="1:12" ht="102" x14ac:dyDescent="0.2">
      <c r="A48" s="104"/>
      <c r="B48" s="104"/>
      <c r="C48" s="96" t="s">
        <v>119</v>
      </c>
      <c r="D48" s="96" t="s">
        <v>109</v>
      </c>
      <c r="E48" s="96" t="s">
        <v>154</v>
      </c>
      <c r="F48" s="94">
        <v>50</v>
      </c>
      <c r="G48" s="94">
        <v>170.86</v>
      </c>
      <c r="H48" s="54">
        <f t="shared" si="0"/>
        <v>3.4172000000000002</v>
      </c>
      <c r="I48" s="94" t="s">
        <v>137</v>
      </c>
      <c r="J48" s="94" t="s">
        <v>166</v>
      </c>
      <c r="K48" s="101"/>
      <c r="L48" s="21"/>
    </row>
    <row r="49" spans="1:12" ht="102" x14ac:dyDescent="0.2">
      <c r="A49" s="104"/>
      <c r="B49" s="104"/>
      <c r="C49" s="96" t="s">
        <v>119</v>
      </c>
      <c r="D49" s="96" t="s">
        <v>123</v>
      </c>
      <c r="E49" s="96" t="s">
        <v>154</v>
      </c>
      <c r="F49" s="94">
        <v>100</v>
      </c>
      <c r="G49" s="94">
        <v>341.72</v>
      </c>
      <c r="H49" s="54">
        <f t="shared" si="0"/>
        <v>3.4172000000000002</v>
      </c>
      <c r="I49" s="94" t="s">
        <v>137</v>
      </c>
      <c r="J49" s="94" t="s">
        <v>166</v>
      </c>
      <c r="K49" s="101"/>
      <c r="L49" s="21"/>
    </row>
    <row r="50" spans="1:12" ht="102" x14ac:dyDescent="0.2">
      <c r="A50" s="104"/>
      <c r="B50" s="104"/>
      <c r="C50" s="96" t="s">
        <v>119</v>
      </c>
      <c r="D50" s="96" t="s">
        <v>120</v>
      </c>
      <c r="E50" s="96" t="s">
        <v>154</v>
      </c>
      <c r="F50" s="94">
        <v>30</v>
      </c>
      <c r="G50" s="94">
        <v>102.52</v>
      </c>
      <c r="H50" s="54">
        <f t="shared" si="0"/>
        <v>3.4173333333333331</v>
      </c>
      <c r="I50" s="94" t="s">
        <v>137</v>
      </c>
      <c r="J50" s="94" t="s">
        <v>166</v>
      </c>
      <c r="K50" s="101"/>
      <c r="L50" s="21"/>
    </row>
    <row r="51" spans="1:12" ht="102" x14ac:dyDescent="0.2">
      <c r="A51" s="104"/>
      <c r="B51" s="104"/>
      <c r="C51" s="96" t="s">
        <v>119</v>
      </c>
      <c r="D51" s="96" t="s">
        <v>122</v>
      </c>
      <c r="E51" s="96" t="s">
        <v>154</v>
      </c>
      <c r="F51" s="94">
        <v>50</v>
      </c>
      <c r="G51" s="94">
        <v>170.86</v>
      </c>
      <c r="H51" s="54">
        <f t="shared" si="0"/>
        <v>3.4172000000000002</v>
      </c>
      <c r="I51" s="94" t="s">
        <v>137</v>
      </c>
      <c r="J51" s="94" t="s">
        <v>166</v>
      </c>
      <c r="K51" s="101"/>
      <c r="L51" s="21"/>
    </row>
    <row r="52" spans="1:12" ht="102" x14ac:dyDescent="0.2">
      <c r="A52" s="104"/>
      <c r="B52" s="104"/>
      <c r="C52" s="96" t="s">
        <v>119</v>
      </c>
      <c r="D52" s="96" t="s">
        <v>114</v>
      </c>
      <c r="E52" s="96" t="s">
        <v>154</v>
      </c>
      <c r="F52" s="94">
        <v>100</v>
      </c>
      <c r="G52" s="94">
        <v>341.72</v>
      </c>
      <c r="H52" s="54">
        <f t="shared" si="0"/>
        <v>3.4172000000000002</v>
      </c>
      <c r="I52" s="94" t="s">
        <v>137</v>
      </c>
      <c r="J52" s="94" t="s">
        <v>166</v>
      </c>
      <c r="K52" s="101"/>
      <c r="L52" s="21"/>
    </row>
    <row r="53" spans="1:12" ht="102" x14ac:dyDescent="0.2">
      <c r="A53" s="104"/>
      <c r="B53" s="104"/>
      <c r="C53" s="96" t="s">
        <v>119</v>
      </c>
      <c r="D53" s="96" t="s">
        <v>120</v>
      </c>
      <c r="E53" s="96" t="s">
        <v>121</v>
      </c>
      <c r="F53" s="94">
        <v>30</v>
      </c>
      <c r="G53" s="94">
        <v>102.52</v>
      </c>
      <c r="H53" s="54">
        <f t="shared" si="0"/>
        <v>3.4173333333333331</v>
      </c>
      <c r="I53" s="94" t="s">
        <v>125</v>
      </c>
      <c r="J53" s="94" t="s">
        <v>166</v>
      </c>
      <c r="K53" s="101"/>
      <c r="L53" s="21"/>
    </row>
    <row r="54" spans="1:12" ht="102" x14ac:dyDescent="0.2">
      <c r="A54" s="104"/>
      <c r="B54" s="104"/>
      <c r="C54" s="96" t="s">
        <v>119</v>
      </c>
      <c r="D54" s="96" t="s">
        <v>122</v>
      </c>
      <c r="E54" s="96" t="s">
        <v>121</v>
      </c>
      <c r="F54" s="94">
        <v>50</v>
      </c>
      <c r="G54" s="94">
        <v>170.86</v>
      </c>
      <c r="H54" s="54">
        <f t="shared" si="0"/>
        <v>3.4172000000000002</v>
      </c>
      <c r="I54" s="94" t="s">
        <v>125</v>
      </c>
      <c r="J54" s="94" t="s">
        <v>166</v>
      </c>
      <c r="K54" s="101"/>
      <c r="L54" s="21"/>
    </row>
    <row r="55" spans="1:12" ht="102" x14ac:dyDescent="0.2">
      <c r="A55" s="104"/>
      <c r="B55" s="104"/>
      <c r="C55" s="96" t="s">
        <v>119</v>
      </c>
      <c r="D55" s="96" t="s">
        <v>114</v>
      </c>
      <c r="E55" s="96" t="s">
        <v>121</v>
      </c>
      <c r="F55" s="94">
        <v>100</v>
      </c>
      <c r="G55" s="94">
        <v>341.72</v>
      </c>
      <c r="H55" s="54">
        <f t="shared" si="0"/>
        <v>3.4172000000000002</v>
      </c>
      <c r="I55" s="94" t="s">
        <v>125</v>
      </c>
      <c r="J55" s="94" t="s">
        <v>166</v>
      </c>
      <c r="K55" s="101"/>
      <c r="L55" s="21"/>
    </row>
    <row r="56" spans="1:12" ht="102" x14ac:dyDescent="0.2">
      <c r="A56" s="104"/>
      <c r="B56" s="104"/>
      <c r="C56" s="96" t="s">
        <v>119</v>
      </c>
      <c r="D56" s="96" t="s">
        <v>109</v>
      </c>
      <c r="E56" s="96" t="s">
        <v>121</v>
      </c>
      <c r="F56" s="94">
        <v>50</v>
      </c>
      <c r="G56" s="94">
        <v>170.86</v>
      </c>
      <c r="H56" s="54">
        <f t="shared" si="0"/>
        <v>3.4172000000000002</v>
      </c>
      <c r="I56" s="94" t="s">
        <v>125</v>
      </c>
      <c r="J56" s="94" t="s">
        <v>166</v>
      </c>
      <c r="K56" s="101"/>
      <c r="L56" s="21"/>
    </row>
    <row r="57" spans="1:12" ht="102" x14ac:dyDescent="0.2">
      <c r="A57" s="104"/>
      <c r="B57" s="104"/>
      <c r="C57" s="96" t="s">
        <v>119</v>
      </c>
      <c r="D57" s="96" t="s">
        <v>111</v>
      </c>
      <c r="E57" s="96" t="s">
        <v>121</v>
      </c>
      <c r="F57" s="94">
        <v>30</v>
      </c>
      <c r="G57" s="94">
        <v>102.52</v>
      </c>
      <c r="H57" s="54">
        <f t="shared" si="0"/>
        <v>3.4173333333333331</v>
      </c>
      <c r="I57" s="94" t="s">
        <v>125</v>
      </c>
      <c r="J57" s="94" t="s">
        <v>166</v>
      </c>
      <c r="K57" s="101"/>
      <c r="L57" s="21"/>
    </row>
    <row r="58" spans="1:12" ht="102" x14ac:dyDescent="0.2">
      <c r="A58" s="104"/>
      <c r="B58" s="104"/>
      <c r="C58" s="96" t="s">
        <v>119</v>
      </c>
      <c r="D58" s="96" t="s">
        <v>123</v>
      </c>
      <c r="E58" s="96" t="s">
        <v>121</v>
      </c>
      <c r="F58" s="94">
        <v>100</v>
      </c>
      <c r="G58" s="94">
        <v>341.72</v>
      </c>
      <c r="H58" s="54">
        <f t="shared" si="0"/>
        <v>3.4172000000000002</v>
      </c>
      <c r="I58" s="94" t="s">
        <v>125</v>
      </c>
      <c r="J58" s="94" t="s">
        <v>166</v>
      </c>
      <c r="K58" s="101"/>
      <c r="L58" s="21"/>
    </row>
    <row r="59" spans="1:12" ht="76.5" x14ac:dyDescent="0.2">
      <c r="A59" s="104"/>
      <c r="B59" s="104"/>
      <c r="C59" s="96" t="s">
        <v>119</v>
      </c>
      <c r="D59" s="96" t="s">
        <v>111</v>
      </c>
      <c r="E59" s="96" t="s">
        <v>164</v>
      </c>
      <c r="F59" s="94">
        <v>30</v>
      </c>
      <c r="G59" s="94">
        <v>102.52</v>
      </c>
      <c r="H59" s="54">
        <f t="shared" si="0"/>
        <v>3.4173333333333331</v>
      </c>
      <c r="I59" s="94" t="s">
        <v>137</v>
      </c>
      <c r="J59" s="94" t="s">
        <v>166</v>
      </c>
      <c r="K59" s="101"/>
      <c r="L59" s="21"/>
    </row>
    <row r="60" spans="1:12" ht="76.5" x14ac:dyDescent="0.2">
      <c r="A60" s="104"/>
      <c r="B60" s="104"/>
      <c r="C60" s="96" t="s">
        <v>119</v>
      </c>
      <c r="D60" s="96" t="s">
        <v>109</v>
      </c>
      <c r="E60" s="96" t="s">
        <v>164</v>
      </c>
      <c r="F60" s="94">
        <v>50</v>
      </c>
      <c r="G60" s="94">
        <v>170.86</v>
      </c>
      <c r="H60" s="54">
        <f t="shared" si="0"/>
        <v>3.4172000000000002</v>
      </c>
      <c r="I60" s="94" t="s">
        <v>137</v>
      </c>
      <c r="J60" s="94" t="s">
        <v>166</v>
      </c>
      <c r="K60" s="101"/>
      <c r="L60" s="21"/>
    </row>
    <row r="61" spans="1:12" ht="76.5" x14ac:dyDescent="0.2">
      <c r="A61" s="104"/>
      <c r="B61" s="104"/>
      <c r="C61" s="96" t="s">
        <v>119</v>
      </c>
      <c r="D61" s="96" t="s">
        <v>123</v>
      </c>
      <c r="E61" s="96" t="s">
        <v>164</v>
      </c>
      <c r="F61" s="94">
        <v>100</v>
      </c>
      <c r="G61" s="94">
        <v>341.72</v>
      </c>
      <c r="H61" s="54">
        <f t="shared" si="0"/>
        <v>3.4172000000000002</v>
      </c>
      <c r="I61" s="94" t="s">
        <v>137</v>
      </c>
      <c r="J61" s="94" t="s">
        <v>166</v>
      </c>
      <c r="K61" s="101"/>
      <c r="L61" s="21"/>
    </row>
    <row r="62" spans="1:12" ht="102" x14ac:dyDescent="0.2">
      <c r="A62" s="104"/>
      <c r="B62" s="104"/>
      <c r="C62" s="96" t="s">
        <v>119</v>
      </c>
      <c r="D62" s="96" t="s">
        <v>123</v>
      </c>
      <c r="E62" s="96" t="s">
        <v>165</v>
      </c>
      <c r="F62" s="94">
        <v>100</v>
      </c>
      <c r="G62" s="94">
        <v>341.72</v>
      </c>
      <c r="H62" s="54">
        <f t="shared" si="0"/>
        <v>3.4172000000000002</v>
      </c>
      <c r="I62" s="94" t="s">
        <v>137</v>
      </c>
      <c r="J62" s="94" t="s">
        <v>166</v>
      </c>
      <c r="K62" s="101"/>
      <c r="L62" s="21"/>
    </row>
    <row r="63" spans="1:12" ht="102" x14ac:dyDescent="0.2">
      <c r="A63" s="104"/>
      <c r="B63" s="104"/>
      <c r="C63" s="96" t="s">
        <v>119</v>
      </c>
      <c r="D63" s="96" t="s">
        <v>123</v>
      </c>
      <c r="E63" s="96" t="s">
        <v>124</v>
      </c>
      <c r="F63" s="94">
        <v>100</v>
      </c>
      <c r="G63" s="94">
        <v>341.72</v>
      </c>
      <c r="H63" s="54">
        <f t="shared" si="0"/>
        <v>3.4172000000000002</v>
      </c>
      <c r="I63" s="94" t="s">
        <v>125</v>
      </c>
      <c r="J63" s="94" t="s">
        <v>166</v>
      </c>
      <c r="K63" s="101"/>
      <c r="L63" s="21"/>
    </row>
    <row r="64" spans="1:12" ht="63.75" x14ac:dyDescent="0.2">
      <c r="A64" s="104"/>
      <c r="B64" s="104"/>
      <c r="C64" s="96" t="s">
        <v>119</v>
      </c>
      <c r="D64" s="96" t="s">
        <v>120</v>
      </c>
      <c r="E64" s="96" t="s">
        <v>144</v>
      </c>
      <c r="F64" s="94">
        <v>30</v>
      </c>
      <c r="G64" s="94">
        <v>102.52</v>
      </c>
      <c r="H64" s="54">
        <f t="shared" si="0"/>
        <v>3.4173333333333331</v>
      </c>
      <c r="I64" s="94" t="s">
        <v>125</v>
      </c>
      <c r="J64" s="94" t="s">
        <v>166</v>
      </c>
      <c r="K64" s="101"/>
      <c r="L64" s="21"/>
    </row>
    <row r="65" spans="1:12" ht="63.75" x14ac:dyDescent="0.2">
      <c r="A65" s="104"/>
      <c r="B65" s="104"/>
      <c r="C65" s="96" t="s">
        <v>119</v>
      </c>
      <c r="D65" s="96" t="s">
        <v>111</v>
      </c>
      <c r="E65" s="96" t="s">
        <v>144</v>
      </c>
      <c r="F65" s="94">
        <v>30</v>
      </c>
      <c r="G65" s="94">
        <v>102.52</v>
      </c>
      <c r="H65" s="54">
        <f t="shared" si="0"/>
        <v>3.4173333333333331</v>
      </c>
      <c r="I65" s="94" t="s">
        <v>125</v>
      </c>
      <c r="J65" s="94" t="s">
        <v>166</v>
      </c>
      <c r="K65" s="101"/>
      <c r="L65" s="21"/>
    </row>
    <row r="66" spans="1:12" ht="63.75" x14ac:dyDescent="0.2">
      <c r="A66" s="104"/>
      <c r="B66" s="104"/>
      <c r="C66" s="96" t="s">
        <v>119</v>
      </c>
      <c r="D66" s="96" t="s">
        <v>123</v>
      </c>
      <c r="E66" s="96" t="s">
        <v>144</v>
      </c>
      <c r="F66" s="94">
        <v>100</v>
      </c>
      <c r="G66" s="94">
        <v>341.72</v>
      </c>
      <c r="H66" s="54">
        <f t="shared" si="0"/>
        <v>3.4172000000000002</v>
      </c>
      <c r="I66" s="94" t="s">
        <v>125</v>
      </c>
      <c r="J66" s="94" t="s">
        <v>166</v>
      </c>
      <c r="K66" s="101"/>
      <c r="L66" s="21"/>
    </row>
    <row r="67" spans="1:12" ht="63.75" x14ac:dyDescent="0.2">
      <c r="A67" s="104"/>
      <c r="B67" s="104"/>
      <c r="C67" s="96" t="s">
        <v>119</v>
      </c>
      <c r="D67" s="96" t="s">
        <v>109</v>
      </c>
      <c r="E67" s="96" t="s">
        <v>144</v>
      </c>
      <c r="F67" s="94">
        <v>50</v>
      </c>
      <c r="G67" s="94">
        <v>170.86</v>
      </c>
      <c r="H67" s="54">
        <f t="shared" si="0"/>
        <v>3.4172000000000002</v>
      </c>
      <c r="I67" s="94" t="s">
        <v>125</v>
      </c>
      <c r="J67" s="94" t="s">
        <v>166</v>
      </c>
      <c r="K67" s="101"/>
      <c r="L67" s="21"/>
    </row>
    <row r="68" spans="1:12" ht="63.75" x14ac:dyDescent="0.2">
      <c r="A68" s="104"/>
      <c r="B68" s="104"/>
      <c r="C68" s="96" t="s">
        <v>119</v>
      </c>
      <c r="D68" s="96" t="s">
        <v>114</v>
      </c>
      <c r="E68" s="96" t="s">
        <v>144</v>
      </c>
      <c r="F68" s="94">
        <v>100</v>
      </c>
      <c r="G68" s="94">
        <v>341.72</v>
      </c>
      <c r="H68" s="54">
        <f t="shared" si="0"/>
        <v>3.4172000000000002</v>
      </c>
      <c r="I68" s="94" t="s">
        <v>125</v>
      </c>
      <c r="J68" s="94" t="s">
        <v>166</v>
      </c>
      <c r="K68" s="101"/>
      <c r="L68" s="21"/>
    </row>
    <row r="69" spans="1:12" ht="63.75" x14ac:dyDescent="0.2">
      <c r="A69" s="104"/>
      <c r="B69" s="104"/>
      <c r="C69" s="96" t="s">
        <v>119</v>
      </c>
      <c r="D69" s="96" t="s">
        <v>122</v>
      </c>
      <c r="E69" s="96" t="s">
        <v>144</v>
      </c>
      <c r="F69" s="94">
        <v>50</v>
      </c>
      <c r="G69" s="94">
        <v>170.86</v>
      </c>
      <c r="H69" s="54">
        <f t="shared" si="0"/>
        <v>3.4172000000000002</v>
      </c>
      <c r="I69" s="94" t="s">
        <v>125</v>
      </c>
      <c r="J69" s="94" t="s">
        <v>166</v>
      </c>
      <c r="K69" s="101"/>
      <c r="L69" s="21"/>
    </row>
    <row r="70" spans="1:12" ht="63.75" x14ac:dyDescent="0.2">
      <c r="A70" s="104"/>
      <c r="B70" s="104"/>
      <c r="C70" s="96" t="s">
        <v>119</v>
      </c>
      <c r="D70" s="96" t="s">
        <v>111</v>
      </c>
      <c r="E70" s="96" t="s">
        <v>144</v>
      </c>
      <c r="F70" s="94">
        <v>30</v>
      </c>
      <c r="G70" s="94">
        <v>102.52</v>
      </c>
      <c r="H70" s="54">
        <f t="shared" si="0"/>
        <v>3.4173333333333331</v>
      </c>
      <c r="I70" s="94" t="s">
        <v>137</v>
      </c>
      <c r="J70" s="94" t="s">
        <v>166</v>
      </c>
      <c r="K70" s="101"/>
      <c r="L70" s="21"/>
    </row>
    <row r="71" spans="1:12" ht="63.75" x14ac:dyDescent="0.2">
      <c r="A71" s="104"/>
      <c r="B71" s="104"/>
      <c r="C71" s="96" t="s">
        <v>119</v>
      </c>
      <c r="D71" s="96" t="s">
        <v>109</v>
      </c>
      <c r="E71" s="96" t="s">
        <v>144</v>
      </c>
      <c r="F71" s="94">
        <v>50</v>
      </c>
      <c r="G71" s="94">
        <v>170.86</v>
      </c>
      <c r="H71" s="54">
        <f t="shared" si="0"/>
        <v>3.4172000000000002</v>
      </c>
      <c r="I71" s="94" t="s">
        <v>137</v>
      </c>
      <c r="J71" s="94" t="s">
        <v>166</v>
      </c>
      <c r="K71" s="101"/>
      <c r="L71" s="21"/>
    </row>
    <row r="72" spans="1:12" ht="63.75" x14ac:dyDescent="0.2">
      <c r="A72" s="104"/>
      <c r="B72" s="104"/>
      <c r="C72" s="96" t="s">
        <v>119</v>
      </c>
      <c r="D72" s="96" t="s">
        <v>123</v>
      </c>
      <c r="E72" s="96" t="s">
        <v>144</v>
      </c>
      <c r="F72" s="94">
        <v>100</v>
      </c>
      <c r="G72" s="94">
        <v>341.72</v>
      </c>
      <c r="H72" s="54">
        <f t="shared" si="0"/>
        <v>3.4172000000000002</v>
      </c>
      <c r="I72" s="94" t="s">
        <v>137</v>
      </c>
      <c r="J72" s="94" t="s">
        <v>166</v>
      </c>
      <c r="K72" s="101"/>
      <c r="L72" s="21"/>
    </row>
    <row r="73" spans="1:12" ht="63.75" x14ac:dyDescent="0.2">
      <c r="A73" s="104"/>
      <c r="B73" s="104"/>
      <c r="C73" s="96" t="s">
        <v>92</v>
      </c>
      <c r="D73" s="96" t="s">
        <v>123</v>
      </c>
      <c r="E73" s="96" t="s">
        <v>126</v>
      </c>
      <c r="F73" s="94">
        <v>100</v>
      </c>
      <c r="G73" s="94">
        <v>326.86</v>
      </c>
      <c r="H73" s="54">
        <f t="shared" si="0"/>
        <v>3.2686000000000002</v>
      </c>
      <c r="I73" s="94" t="s">
        <v>167</v>
      </c>
      <c r="J73" s="94" t="s">
        <v>168</v>
      </c>
      <c r="K73" s="101"/>
      <c r="L73" s="21"/>
    </row>
    <row r="74" spans="1:12" ht="63.75" x14ac:dyDescent="0.2">
      <c r="A74" s="104"/>
      <c r="B74" s="104"/>
      <c r="C74" s="96" t="s">
        <v>92</v>
      </c>
      <c r="D74" s="96" t="s">
        <v>123</v>
      </c>
      <c r="E74" s="96" t="s">
        <v>126</v>
      </c>
      <c r="F74" s="94">
        <v>100</v>
      </c>
      <c r="G74" s="94">
        <v>326.86</v>
      </c>
      <c r="H74" s="54">
        <f t="shared" ref="H74:H84" si="1">G74/F74</f>
        <v>3.2686000000000002</v>
      </c>
      <c r="I74" s="94" t="s">
        <v>167</v>
      </c>
      <c r="J74" s="94" t="s">
        <v>168</v>
      </c>
      <c r="K74" s="101"/>
      <c r="L74" s="21"/>
    </row>
    <row r="75" spans="1:12" ht="51" x14ac:dyDescent="0.2">
      <c r="A75" s="104"/>
      <c r="B75" s="104"/>
      <c r="C75" s="96" t="s">
        <v>156</v>
      </c>
      <c r="D75" s="96" t="s">
        <v>157</v>
      </c>
      <c r="E75" s="96" t="s">
        <v>169</v>
      </c>
      <c r="F75" s="94">
        <v>50</v>
      </c>
      <c r="G75" s="94">
        <v>155.55000000000001</v>
      </c>
      <c r="H75" s="54">
        <f t="shared" si="1"/>
        <v>3.1110000000000002</v>
      </c>
      <c r="I75" s="94" t="s">
        <v>158</v>
      </c>
      <c r="J75" s="94" t="s">
        <v>170</v>
      </c>
      <c r="K75" s="101"/>
      <c r="L75" s="21"/>
    </row>
    <row r="76" spans="1:12" ht="63.75" x14ac:dyDescent="0.2">
      <c r="A76" s="104"/>
      <c r="B76" s="104"/>
      <c r="C76" s="96" t="s">
        <v>92</v>
      </c>
      <c r="D76" s="96" t="s">
        <v>123</v>
      </c>
      <c r="E76" s="96" t="s">
        <v>126</v>
      </c>
      <c r="F76" s="94">
        <v>100</v>
      </c>
      <c r="G76" s="94">
        <v>341.72</v>
      </c>
      <c r="H76" s="54">
        <f t="shared" si="1"/>
        <v>3.4172000000000002</v>
      </c>
      <c r="I76" s="94" t="s">
        <v>129</v>
      </c>
      <c r="J76" s="94" t="s">
        <v>172</v>
      </c>
      <c r="K76" s="101"/>
      <c r="L76" s="21"/>
    </row>
    <row r="77" spans="1:12" ht="63.75" x14ac:dyDescent="0.2">
      <c r="A77" s="104"/>
      <c r="B77" s="104"/>
      <c r="C77" s="96" t="s">
        <v>92</v>
      </c>
      <c r="D77" s="96" t="s">
        <v>171</v>
      </c>
      <c r="E77" s="96" t="s">
        <v>126</v>
      </c>
      <c r="F77" s="94">
        <v>100</v>
      </c>
      <c r="G77" s="94">
        <v>341.72</v>
      </c>
      <c r="H77" s="54">
        <f t="shared" si="1"/>
        <v>3.4172000000000002</v>
      </c>
      <c r="I77" s="94" t="s">
        <v>129</v>
      </c>
      <c r="J77" s="94" t="s">
        <v>172</v>
      </c>
      <c r="K77" s="101"/>
      <c r="L77" s="21"/>
    </row>
    <row r="78" spans="1:12" ht="63.75" x14ac:dyDescent="0.2">
      <c r="A78" s="104"/>
      <c r="B78" s="104"/>
      <c r="C78" s="96" t="s">
        <v>92</v>
      </c>
      <c r="D78" s="96" t="s">
        <v>123</v>
      </c>
      <c r="E78" s="96" t="s">
        <v>126</v>
      </c>
      <c r="F78" s="94">
        <v>100</v>
      </c>
      <c r="G78" s="94">
        <v>341.72</v>
      </c>
      <c r="H78" s="54">
        <f t="shared" si="1"/>
        <v>3.4172000000000002</v>
      </c>
      <c r="I78" s="94" t="s">
        <v>129</v>
      </c>
      <c r="J78" s="94" t="s">
        <v>172</v>
      </c>
      <c r="K78" s="101"/>
      <c r="L78" s="21"/>
    </row>
    <row r="79" spans="1:12" ht="63.75" x14ac:dyDescent="0.2">
      <c r="A79" s="104"/>
      <c r="B79" s="104"/>
      <c r="C79" s="96" t="s">
        <v>92</v>
      </c>
      <c r="D79" s="96" t="s">
        <v>123</v>
      </c>
      <c r="E79" s="96" t="s">
        <v>126</v>
      </c>
      <c r="F79" s="94">
        <v>100</v>
      </c>
      <c r="G79" s="94">
        <v>341.72</v>
      </c>
      <c r="H79" s="54">
        <f t="shared" si="1"/>
        <v>3.4172000000000002</v>
      </c>
      <c r="I79" s="94" t="s">
        <v>167</v>
      </c>
      <c r="J79" s="94" t="s">
        <v>172</v>
      </c>
      <c r="K79" s="101"/>
      <c r="L79" s="21"/>
    </row>
    <row r="80" spans="1:12" ht="63.75" x14ac:dyDescent="0.2">
      <c r="A80" s="104"/>
      <c r="B80" s="104"/>
      <c r="C80" s="96" t="s">
        <v>92</v>
      </c>
      <c r="D80" s="96" t="s">
        <v>123</v>
      </c>
      <c r="E80" s="96" t="s">
        <v>126</v>
      </c>
      <c r="F80" s="94">
        <v>100</v>
      </c>
      <c r="G80" s="94">
        <v>341.72</v>
      </c>
      <c r="H80" s="54">
        <f t="shared" si="1"/>
        <v>3.4172000000000002</v>
      </c>
      <c r="I80" s="94" t="s">
        <v>167</v>
      </c>
      <c r="J80" s="94" t="s">
        <v>172</v>
      </c>
      <c r="K80" s="101"/>
      <c r="L80" s="21"/>
    </row>
    <row r="81" spans="1:12" ht="51" x14ac:dyDescent="0.2">
      <c r="A81" s="104"/>
      <c r="B81" s="104"/>
      <c r="C81" s="96" t="s">
        <v>92</v>
      </c>
      <c r="D81" s="96" t="s">
        <v>120</v>
      </c>
      <c r="E81" s="96" t="s">
        <v>115</v>
      </c>
      <c r="F81" s="94">
        <v>30</v>
      </c>
      <c r="G81" s="94">
        <v>102.52</v>
      </c>
      <c r="H81" s="54">
        <f t="shared" si="1"/>
        <v>3.4173333333333331</v>
      </c>
      <c r="I81" s="94" t="s">
        <v>146</v>
      </c>
      <c r="J81" s="94" t="s">
        <v>173</v>
      </c>
      <c r="K81" s="101"/>
      <c r="L81" s="21"/>
    </row>
    <row r="82" spans="1:12" ht="51" x14ac:dyDescent="0.2">
      <c r="A82" s="104"/>
      <c r="B82" s="104"/>
      <c r="C82" s="96" t="s">
        <v>174</v>
      </c>
      <c r="D82" s="96" t="s">
        <v>175</v>
      </c>
      <c r="E82" s="96" t="s">
        <v>176</v>
      </c>
      <c r="F82" s="94">
        <v>100</v>
      </c>
      <c r="G82" s="94">
        <v>341.72</v>
      </c>
      <c r="H82" s="54">
        <f t="shared" si="1"/>
        <v>3.4172000000000002</v>
      </c>
      <c r="I82" s="94" t="s">
        <v>177</v>
      </c>
      <c r="J82" s="94" t="s">
        <v>178</v>
      </c>
      <c r="K82" s="101"/>
      <c r="L82" s="21"/>
    </row>
    <row r="83" spans="1:12" ht="51" x14ac:dyDescent="0.2">
      <c r="A83" s="104"/>
      <c r="B83" s="104"/>
      <c r="C83" s="96" t="s">
        <v>131</v>
      </c>
      <c r="D83" s="96" t="s">
        <v>151</v>
      </c>
      <c r="E83" s="96" t="s">
        <v>152</v>
      </c>
      <c r="F83" s="94">
        <v>30</v>
      </c>
      <c r="G83" s="94">
        <v>96.8</v>
      </c>
      <c r="H83" s="54">
        <f t="shared" si="1"/>
        <v>3.2266666666666666</v>
      </c>
      <c r="I83" s="94" t="s">
        <v>179</v>
      </c>
      <c r="J83" s="94" t="s">
        <v>180</v>
      </c>
      <c r="K83" s="101"/>
      <c r="L83" s="21"/>
    </row>
    <row r="84" spans="1:12" ht="51" x14ac:dyDescent="0.2">
      <c r="A84" s="105"/>
      <c r="B84" s="105"/>
      <c r="C84" s="96" t="s">
        <v>131</v>
      </c>
      <c r="D84" s="96" t="s">
        <v>132</v>
      </c>
      <c r="E84" s="96" t="s">
        <v>152</v>
      </c>
      <c r="F84" s="94">
        <v>30</v>
      </c>
      <c r="G84" s="94">
        <v>96.8</v>
      </c>
      <c r="H84" s="54">
        <f t="shared" si="1"/>
        <v>3.2266666666666666</v>
      </c>
      <c r="I84" s="94" t="s">
        <v>179</v>
      </c>
      <c r="J84" s="94" t="s">
        <v>180</v>
      </c>
      <c r="K84" s="102"/>
      <c r="L84" s="21"/>
    </row>
    <row r="85" spans="1:12" ht="51" x14ac:dyDescent="0.2">
      <c r="A85" s="110">
        <v>2</v>
      </c>
      <c r="B85" s="113" t="str">
        <f>'Справочник лекарств'!B9</f>
        <v xml:space="preserve">Вальпроевая кислота
</v>
      </c>
      <c r="C85" s="96" t="s">
        <v>99</v>
      </c>
      <c r="D85" s="96" t="s">
        <v>181</v>
      </c>
      <c r="E85" s="96" t="s">
        <v>101</v>
      </c>
      <c r="F85" s="94">
        <v>50</v>
      </c>
      <c r="G85" s="94">
        <v>259.25</v>
      </c>
      <c r="H85" s="106">
        <f>G85/F85</f>
        <v>5.1849999999999996</v>
      </c>
      <c r="I85" s="94" t="s">
        <v>102</v>
      </c>
      <c r="J85" s="94" t="s">
        <v>103</v>
      </c>
      <c r="K85" s="114">
        <f>MIN(H85:H153)</f>
        <v>5.1849999999999996</v>
      </c>
      <c r="L85" s="21"/>
    </row>
    <row r="86" spans="1:12" ht="51" x14ac:dyDescent="0.2">
      <c r="A86" s="104"/>
      <c r="B86" s="104"/>
      <c r="C86" s="96" t="s">
        <v>104</v>
      </c>
      <c r="D86" s="96" t="s">
        <v>182</v>
      </c>
      <c r="E86" s="96" t="s">
        <v>106</v>
      </c>
      <c r="F86" s="94">
        <v>50</v>
      </c>
      <c r="G86" s="94">
        <v>259.25</v>
      </c>
      <c r="H86" s="106">
        <f t="shared" ref="H86:H149" si="2">G86/F86</f>
        <v>5.1849999999999996</v>
      </c>
      <c r="I86" s="94" t="s">
        <v>107</v>
      </c>
      <c r="J86" s="94" t="s">
        <v>108</v>
      </c>
      <c r="K86" s="101"/>
      <c r="L86" s="21"/>
    </row>
    <row r="87" spans="1:12" ht="63.75" x14ac:dyDescent="0.2">
      <c r="A87" s="104"/>
      <c r="B87" s="104"/>
      <c r="C87" s="96" t="s">
        <v>92</v>
      </c>
      <c r="D87" s="96" t="s">
        <v>183</v>
      </c>
      <c r="E87" s="96" t="s">
        <v>110</v>
      </c>
      <c r="F87" s="94">
        <v>50</v>
      </c>
      <c r="G87" s="94">
        <v>265.27999999999997</v>
      </c>
      <c r="H87" s="106">
        <f t="shared" si="2"/>
        <v>5.3055999999999992</v>
      </c>
      <c r="I87" s="94" t="s">
        <v>112</v>
      </c>
      <c r="J87" s="94" t="s">
        <v>113</v>
      </c>
      <c r="K87" s="101"/>
      <c r="L87" s="21"/>
    </row>
    <row r="88" spans="1:12" ht="63.75" x14ac:dyDescent="0.2">
      <c r="A88" s="104"/>
      <c r="B88" s="104"/>
      <c r="C88" s="96" t="s">
        <v>92</v>
      </c>
      <c r="D88" s="96" t="s">
        <v>184</v>
      </c>
      <c r="E88" s="96" t="s">
        <v>110</v>
      </c>
      <c r="F88" s="94">
        <v>30</v>
      </c>
      <c r="G88" s="94">
        <v>159.16999999999999</v>
      </c>
      <c r="H88" s="106">
        <f t="shared" si="2"/>
        <v>5.3056666666666663</v>
      </c>
      <c r="I88" s="94" t="s">
        <v>112</v>
      </c>
      <c r="J88" s="94" t="s">
        <v>113</v>
      </c>
      <c r="K88" s="101"/>
      <c r="L88" s="21"/>
    </row>
    <row r="89" spans="1:12" ht="51" x14ac:dyDescent="0.2">
      <c r="A89" s="104"/>
      <c r="B89" s="104"/>
      <c r="C89" s="96" t="s">
        <v>92</v>
      </c>
      <c r="D89" s="96" t="s">
        <v>185</v>
      </c>
      <c r="E89" s="96" t="s">
        <v>115</v>
      </c>
      <c r="F89" s="94">
        <v>100</v>
      </c>
      <c r="G89" s="94">
        <v>544.77</v>
      </c>
      <c r="H89" s="106">
        <f t="shared" si="2"/>
        <v>5.4477000000000002</v>
      </c>
      <c r="I89" s="94" t="s">
        <v>116</v>
      </c>
      <c r="J89" s="94" t="s">
        <v>117</v>
      </c>
      <c r="K89" s="101"/>
      <c r="L89" s="21"/>
    </row>
    <row r="90" spans="1:12" ht="78.75" customHeight="1" x14ac:dyDescent="0.2">
      <c r="A90" s="104"/>
      <c r="B90" s="104"/>
      <c r="C90" s="96" t="s">
        <v>92</v>
      </c>
      <c r="D90" s="96" t="s">
        <v>185</v>
      </c>
      <c r="E90" s="96" t="s">
        <v>118</v>
      </c>
      <c r="F90" s="94">
        <v>100</v>
      </c>
      <c r="G90" s="94">
        <v>544.77</v>
      </c>
      <c r="H90" s="106">
        <f t="shared" si="2"/>
        <v>5.4477000000000002</v>
      </c>
      <c r="I90" s="94" t="s">
        <v>116</v>
      </c>
      <c r="J90" s="94" t="s">
        <v>117</v>
      </c>
      <c r="K90" s="101"/>
      <c r="L90" s="21"/>
    </row>
    <row r="91" spans="1:12" ht="102" x14ac:dyDescent="0.2">
      <c r="A91" s="104"/>
      <c r="B91" s="104"/>
      <c r="C91" s="96" t="s">
        <v>119</v>
      </c>
      <c r="D91" s="96" t="s">
        <v>186</v>
      </c>
      <c r="E91" s="96" t="s">
        <v>121</v>
      </c>
      <c r="F91" s="94">
        <v>30</v>
      </c>
      <c r="G91" s="94">
        <v>163.43</v>
      </c>
      <c r="H91" s="106">
        <f t="shared" si="2"/>
        <v>5.4476666666666667</v>
      </c>
      <c r="I91" s="94" t="s">
        <v>125</v>
      </c>
      <c r="J91" s="94" t="s">
        <v>117</v>
      </c>
      <c r="K91" s="101"/>
      <c r="L91" s="21"/>
    </row>
    <row r="92" spans="1:12" ht="102" x14ac:dyDescent="0.2">
      <c r="A92" s="104"/>
      <c r="B92" s="104"/>
      <c r="C92" s="96" t="s">
        <v>119</v>
      </c>
      <c r="D92" s="96" t="s">
        <v>187</v>
      </c>
      <c r="E92" s="96" t="s">
        <v>121</v>
      </c>
      <c r="F92" s="94">
        <v>50</v>
      </c>
      <c r="G92" s="94">
        <v>272.38</v>
      </c>
      <c r="H92" s="106">
        <f t="shared" si="2"/>
        <v>5.4475999999999996</v>
      </c>
      <c r="I92" s="94" t="s">
        <v>125</v>
      </c>
      <c r="J92" s="94" t="s">
        <v>117</v>
      </c>
      <c r="K92" s="101"/>
      <c r="L92" s="21"/>
    </row>
    <row r="93" spans="1:12" ht="102" x14ac:dyDescent="0.2">
      <c r="A93" s="104"/>
      <c r="B93" s="104"/>
      <c r="C93" s="96" t="s">
        <v>119</v>
      </c>
      <c r="D93" s="96" t="s">
        <v>185</v>
      </c>
      <c r="E93" s="96" t="s">
        <v>121</v>
      </c>
      <c r="F93" s="94">
        <v>100</v>
      </c>
      <c r="G93" s="94">
        <v>544.77</v>
      </c>
      <c r="H93" s="106">
        <f t="shared" si="2"/>
        <v>5.4477000000000002</v>
      </c>
      <c r="I93" s="94" t="s">
        <v>125</v>
      </c>
      <c r="J93" s="94" t="s">
        <v>117</v>
      </c>
      <c r="K93" s="101"/>
      <c r="L93" s="21"/>
    </row>
    <row r="94" spans="1:12" ht="102" x14ac:dyDescent="0.2">
      <c r="A94" s="104"/>
      <c r="B94" s="104"/>
      <c r="C94" s="96" t="s">
        <v>119</v>
      </c>
      <c r="D94" s="96" t="s">
        <v>183</v>
      </c>
      <c r="E94" s="96" t="s">
        <v>121</v>
      </c>
      <c r="F94" s="94">
        <v>50</v>
      </c>
      <c r="G94" s="94">
        <v>272.38</v>
      </c>
      <c r="H94" s="106">
        <f t="shared" si="2"/>
        <v>5.4475999999999996</v>
      </c>
      <c r="I94" s="94" t="s">
        <v>125</v>
      </c>
      <c r="J94" s="94" t="s">
        <v>117</v>
      </c>
      <c r="K94" s="101"/>
      <c r="L94" s="21"/>
    </row>
    <row r="95" spans="1:12" ht="102" x14ac:dyDescent="0.2">
      <c r="A95" s="104"/>
      <c r="B95" s="104"/>
      <c r="C95" s="96" t="s">
        <v>119</v>
      </c>
      <c r="D95" s="96" t="s">
        <v>184</v>
      </c>
      <c r="E95" s="96" t="s">
        <v>121</v>
      </c>
      <c r="F95" s="94">
        <v>30</v>
      </c>
      <c r="G95" s="94">
        <v>163.43</v>
      </c>
      <c r="H95" s="106">
        <f t="shared" si="2"/>
        <v>5.4476666666666667</v>
      </c>
      <c r="I95" s="94" t="s">
        <v>125</v>
      </c>
      <c r="J95" s="94" t="s">
        <v>117</v>
      </c>
      <c r="K95" s="101"/>
      <c r="L95" s="21"/>
    </row>
    <row r="96" spans="1:12" ht="102" x14ac:dyDescent="0.2">
      <c r="A96" s="104"/>
      <c r="B96" s="104"/>
      <c r="C96" s="96" t="s">
        <v>119</v>
      </c>
      <c r="D96" s="96" t="s">
        <v>188</v>
      </c>
      <c r="E96" s="96" t="s">
        <v>121</v>
      </c>
      <c r="F96" s="94">
        <v>100</v>
      </c>
      <c r="G96" s="94">
        <v>544.77</v>
      </c>
      <c r="H96" s="106">
        <f t="shared" si="2"/>
        <v>5.4477000000000002</v>
      </c>
      <c r="I96" s="94" t="s">
        <v>125</v>
      </c>
      <c r="J96" s="94" t="s">
        <v>117</v>
      </c>
      <c r="K96" s="101"/>
      <c r="L96" s="21"/>
    </row>
    <row r="97" spans="1:11" ht="102" x14ac:dyDescent="0.2">
      <c r="A97" s="111"/>
      <c r="B97" s="111"/>
      <c r="C97" s="107" t="s">
        <v>119</v>
      </c>
      <c r="D97" s="107" t="s">
        <v>188</v>
      </c>
      <c r="E97" s="107" t="s">
        <v>124</v>
      </c>
      <c r="F97" s="97">
        <v>100</v>
      </c>
      <c r="G97" s="97">
        <v>544.77</v>
      </c>
      <c r="H97" s="106">
        <f t="shared" si="2"/>
        <v>5.4477000000000002</v>
      </c>
      <c r="I97" s="97" t="s">
        <v>125</v>
      </c>
      <c r="J97" s="97" t="s">
        <v>117</v>
      </c>
      <c r="K97" s="108"/>
    </row>
    <row r="98" spans="1:11" ht="51" x14ac:dyDescent="0.2">
      <c r="A98" s="111"/>
      <c r="B98" s="111"/>
      <c r="C98" s="107" t="s">
        <v>131</v>
      </c>
      <c r="D98" s="107" t="s">
        <v>189</v>
      </c>
      <c r="E98" s="107" t="s">
        <v>133</v>
      </c>
      <c r="F98" s="97">
        <v>30</v>
      </c>
      <c r="G98" s="97">
        <v>155.55000000000001</v>
      </c>
      <c r="H98" s="106">
        <f t="shared" si="2"/>
        <v>5.1850000000000005</v>
      </c>
      <c r="I98" s="97" t="s">
        <v>134</v>
      </c>
      <c r="J98" s="97" t="s">
        <v>135</v>
      </c>
      <c r="K98" s="108"/>
    </row>
    <row r="99" spans="1:11" ht="102" x14ac:dyDescent="0.2">
      <c r="A99" s="111"/>
      <c r="B99" s="111"/>
      <c r="C99" s="107" t="s">
        <v>119</v>
      </c>
      <c r="D99" s="107" t="s">
        <v>190</v>
      </c>
      <c r="E99" s="107" t="s">
        <v>121</v>
      </c>
      <c r="F99" s="97">
        <v>20</v>
      </c>
      <c r="G99" s="97">
        <v>108.95</v>
      </c>
      <c r="H99" s="106">
        <f t="shared" si="2"/>
        <v>5.4474999999999998</v>
      </c>
      <c r="I99" s="97" t="s">
        <v>137</v>
      </c>
      <c r="J99" s="97" t="s">
        <v>138</v>
      </c>
      <c r="K99" s="108"/>
    </row>
    <row r="100" spans="1:11" ht="102" x14ac:dyDescent="0.2">
      <c r="A100" s="111"/>
      <c r="B100" s="111"/>
      <c r="C100" s="107" t="s">
        <v>119</v>
      </c>
      <c r="D100" s="107" t="s">
        <v>191</v>
      </c>
      <c r="E100" s="107" t="s">
        <v>121</v>
      </c>
      <c r="F100" s="97">
        <v>40</v>
      </c>
      <c r="G100" s="97">
        <v>217.91</v>
      </c>
      <c r="H100" s="106">
        <f t="shared" si="2"/>
        <v>5.4477500000000001</v>
      </c>
      <c r="I100" s="97" t="s">
        <v>137</v>
      </c>
      <c r="J100" s="97" t="s">
        <v>138</v>
      </c>
      <c r="K100" s="108"/>
    </row>
    <row r="101" spans="1:11" ht="102" x14ac:dyDescent="0.2">
      <c r="A101" s="111"/>
      <c r="B101" s="111"/>
      <c r="C101" s="107" t="s">
        <v>119</v>
      </c>
      <c r="D101" s="107" t="s">
        <v>192</v>
      </c>
      <c r="E101" s="107" t="s">
        <v>121</v>
      </c>
      <c r="F101" s="97">
        <v>20</v>
      </c>
      <c r="G101" s="97">
        <v>108.95</v>
      </c>
      <c r="H101" s="106">
        <f t="shared" si="2"/>
        <v>5.4474999999999998</v>
      </c>
      <c r="I101" s="97" t="s">
        <v>137</v>
      </c>
      <c r="J101" s="97" t="s">
        <v>138</v>
      </c>
      <c r="K101" s="108"/>
    </row>
    <row r="102" spans="1:11" ht="102" x14ac:dyDescent="0.2">
      <c r="A102" s="111"/>
      <c r="B102" s="111"/>
      <c r="C102" s="107" t="s">
        <v>119</v>
      </c>
      <c r="D102" s="107" t="s">
        <v>193</v>
      </c>
      <c r="E102" s="107" t="s">
        <v>121</v>
      </c>
      <c r="F102" s="97">
        <v>40</v>
      </c>
      <c r="G102" s="97">
        <v>217.91</v>
      </c>
      <c r="H102" s="106">
        <f t="shared" si="2"/>
        <v>5.4477500000000001</v>
      </c>
      <c r="I102" s="97" t="s">
        <v>137</v>
      </c>
      <c r="J102" s="97" t="s">
        <v>138</v>
      </c>
      <c r="K102" s="108"/>
    </row>
    <row r="103" spans="1:11" ht="102" x14ac:dyDescent="0.2">
      <c r="A103" s="111"/>
      <c r="B103" s="111"/>
      <c r="C103" s="107" t="s">
        <v>119</v>
      </c>
      <c r="D103" s="107" t="s">
        <v>194</v>
      </c>
      <c r="E103" s="107" t="s">
        <v>121</v>
      </c>
      <c r="F103" s="97">
        <v>60</v>
      </c>
      <c r="G103" s="97">
        <v>326.86</v>
      </c>
      <c r="H103" s="106">
        <f t="shared" si="2"/>
        <v>5.4476666666666667</v>
      </c>
      <c r="I103" s="97" t="s">
        <v>137</v>
      </c>
      <c r="J103" s="97" t="s">
        <v>138</v>
      </c>
      <c r="K103" s="108"/>
    </row>
    <row r="104" spans="1:11" ht="102" x14ac:dyDescent="0.2">
      <c r="A104" s="111"/>
      <c r="B104" s="111"/>
      <c r="C104" s="107" t="s">
        <v>119</v>
      </c>
      <c r="D104" s="107" t="s">
        <v>195</v>
      </c>
      <c r="E104" s="107" t="s">
        <v>121</v>
      </c>
      <c r="F104" s="97">
        <v>10</v>
      </c>
      <c r="G104" s="97">
        <v>54.48</v>
      </c>
      <c r="H104" s="106">
        <f t="shared" si="2"/>
        <v>5.4479999999999995</v>
      </c>
      <c r="I104" s="97" t="s">
        <v>137</v>
      </c>
      <c r="J104" s="97" t="s">
        <v>138</v>
      </c>
      <c r="K104" s="108"/>
    </row>
    <row r="105" spans="1:11" ht="63.75" x14ac:dyDescent="0.2">
      <c r="A105" s="111"/>
      <c r="B105" s="111"/>
      <c r="C105" s="107" t="s">
        <v>119</v>
      </c>
      <c r="D105" s="107" t="s">
        <v>190</v>
      </c>
      <c r="E105" s="107" t="s">
        <v>144</v>
      </c>
      <c r="F105" s="97">
        <v>20</v>
      </c>
      <c r="G105" s="97">
        <v>108.95</v>
      </c>
      <c r="H105" s="106">
        <f t="shared" si="2"/>
        <v>5.4474999999999998</v>
      </c>
      <c r="I105" s="97" t="s">
        <v>137</v>
      </c>
      <c r="J105" s="97" t="s">
        <v>145</v>
      </c>
      <c r="K105" s="108"/>
    </row>
    <row r="106" spans="1:11" ht="63.75" x14ac:dyDescent="0.2">
      <c r="A106" s="111"/>
      <c r="B106" s="111"/>
      <c r="C106" s="107" t="s">
        <v>119</v>
      </c>
      <c r="D106" s="107" t="s">
        <v>191</v>
      </c>
      <c r="E106" s="107" t="s">
        <v>144</v>
      </c>
      <c r="F106" s="97">
        <v>40</v>
      </c>
      <c r="G106" s="97">
        <v>217.91</v>
      </c>
      <c r="H106" s="106">
        <f t="shared" si="2"/>
        <v>5.4477500000000001</v>
      </c>
      <c r="I106" s="97" t="s">
        <v>137</v>
      </c>
      <c r="J106" s="97" t="s">
        <v>145</v>
      </c>
      <c r="K106" s="108"/>
    </row>
    <row r="107" spans="1:11" ht="51" x14ac:dyDescent="0.2">
      <c r="A107" s="111"/>
      <c r="B107" s="111"/>
      <c r="C107" s="107" t="s">
        <v>92</v>
      </c>
      <c r="D107" s="107" t="s">
        <v>185</v>
      </c>
      <c r="E107" s="107" t="s">
        <v>115</v>
      </c>
      <c r="F107" s="97">
        <v>100</v>
      </c>
      <c r="G107" s="97">
        <v>544.77</v>
      </c>
      <c r="H107" s="106">
        <f t="shared" si="2"/>
        <v>5.4477000000000002</v>
      </c>
      <c r="I107" s="97" t="s">
        <v>146</v>
      </c>
      <c r="J107" s="97" t="s">
        <v>147</v>
      </c>
      <c r="K107" s="108"/>
    </row>
    <row r="108" spans="1:11" ht="51" x14ac:dyDescent="0.2">
      <c r="A108" s="111"/>
      <c r="B108" s="111"/>
      <c r="C108" s="107" t="s">
        <v>92</v>
      </c>
      <c r="D108" s="107" t="s">
        <v>187</v>
      </c>
      <c r="E108" s="107" t="s">
        <v>115</v>
      </c>
      <c r="F108" s="97">
        <v>50</v>
      </c>
      <c r="G108" s="97">
        <v>272.38</v>
      </c>
      <c r="H108" s="106">
        <f t="shared" si="2"/>
        <v>5.4475999999999996</v>
      </c>
      <c r="I108" s="97" t="s">
        <v>146</v>
      </c>
      <c r="J108" s="97" t="s">
        <v>200</v>
      </c>
      <c r="K108" s="108"/>
    </row>
    <row r="109" spans="1:11" ht="76.5" x14ac:dyDescent="0.2">
      <c r="A109" s="111"/>
      <c r="B109" s="111"/>
      <c r="C109" s="107" t="s">
        <v>119</v>
      </c>
      <c r="D109" s="107" t="s">
        <v>190</v>
      </c>
      <c r="E109" s="107" t="s">
        <v>148</v>
      </c>
      <c r="F109" s="97">
        <v>20</v>
      </c>
      <c r="G109" s="97">
        <v>108.95</v>
      </c>
      <c r="H109" s="106">
        <f t="shared" si="2"/>
        <v>5.4474999999999998</v>
      </c>
      <c r="I109" s="97" t="s">
        <v>137</v>
      </c>
      <c r="J109" s="97" t="s">
        <v>149</v>
      </c>
      <c r="K109" s="108"/>
    </row>
    <row r="110" spans="1:11" ht="76.5" x14ac:dyDescent="0.2">
      <c r="A110" s="111"/>
      <c r="B110" s="111"/>
      <c r="C110" s="107" t="s">
        <v>119</v>
      </c>
      <c r="D110" s="107" t="s">
        <v>191</v>
      </c>
      <c r="E110" s="107" t="s">
        <v>148</v>
      </c>
      <c r="F110" s="97">
        <v>40</v>
      </c>
      <c r="G110" s="97">
        <v>217.91</v>
      </c>
      <c r="H110" s="106">
        <f t="shared" si="2"/>
        <v>5.4477500000000001</v>
      </c>
      <c r="I110" s="97" t="s">
        <v>137</v>
      </c>
      <c r="J110" s="97" t="s">
        <v>149</v>
      </c>
      <c r="K110" s="108"/>
    </row>
    <row r="111" spans="1:11" ht="51" x14ac:dyDescent="0.2">
      <c r="A111" s="111"/>
      <c r="B111" s="111"/>
      <c r="C111" s="107" t="s">
        <v>150</v>
      </c>
      <c r="D111" s="107" t="s">
        <v>196</v>
      </c>
      <c r="E111" s="107" t="s">
        <v>152</v>
      </c>
      <c r="F111" s="97">
        <v>30</v>
      </c>
      <c r="G111" s="97">
        <v>160.57</v>
      </c>
      <c r="H111" s="106">
        <f t="shared" si="2"/>
        <v>5.3523333333333332</v>
      </c>
      <c r="I111" s="97" t="s">
        <v>134</v>
      </c>
      <c r="J111" s="97" t="s">
        <v>153</v>
      </c>
      <c r="K111" s="108"/>
    </row>
    <row r="112" spans="1:11" ht="102" x14ac:dyDescent="0.2">
      <c r="A112" s="111"/>
      <c r="B112" s="111"/>
      <c r="C112" s="107" t="s">
        <v>119</v>
      </c>
      <c r="D112" s="107" t="s">
        <v>190</v>
      </c>
      <c r="E112" s="107" t="s">
        <v>154</v>
      </c>
      <c r="F112" s="97">
        <v>20</v>
      </c>
      <c r="G112" s="97">
        <v>108.95</v>
      </c>
      <c r="H112" s="106">
        <f t="shared" si="2"/>
        <v>5.4474999999999998</v>
      </c>
      <c r="I112" s="97" t="s">
        <v>137</v>
      </c>
      <c r="J112" s="97" t="s">
        <v>155</v>
      </c>
      <c r="K112" s="108"/>
    </row>
    <row r="113" spans="1:11" ht="102" x14ac:dyDescent="0.2">
      <c r="A113" s="111"/>
      <c r="B113" s="111"/>
      <c r="C113" s="107" t="s">
        <v>119</v>
      </c>
      <c r="D113" s="107" t="s">
        <v>191</v>
      </c>
      <c r="E113" s="107" t="s">
        <v>154</v>
      </c>
      <c r="F113" s="97">
        <v>40</v>
      </c>
      <c r="G113" s="97">
        <v>217.91</v>
      </c>
      <c r="H113" s="106">
        <f t="shared" si="2"/>
        <v>5.4477500000000001</v>
      </c>
      <c r="I113" s="97" t="s">
        <v>137</v>
      </c>
      <c r="J113" s="97" t="s">
        <v>155</v>
      </c>
      <c r="K113" s="108"/>
    </row>
    <row r="114" spans="1:11" ht="102" x14ac:dyDescent="0.2">
      <c r="A114" s="111"/>
      <c r="B114" s="111"/>
      <c r="C114" s="107" t="s">
        <v>119</v>
      </c>
      <c r="D114" s="107" t="s">
        <v>192</v>
      </c>
      <c r="E114" s="107" t="s">
        <v>154</v>
      </c>
      <c r="F114" s="97">
        <v>20</v>
      </c>
      <c r="G114" s="97">
        <v>108.95</v>
      </c>
      <c r="H114" s="106">
        <f t="shared" si="2"/>
        <v>5.4474999999999998</v>
      </c>
      <c r="I114" s="97" t="s">
        <v>137</v>
      </c>
      <c r="J114" s="97" t="s">
        <v>155</v>
      </c>
      <c r="K114" s="108"/>
    </row>
    <row r="115" spans="1:11" ht="102" x14ac:dyDescent="0.2">
      <c r="A115" s="111"/>
      <c r="B115" s="111"/>
      <c r="C115" s="107" t="s">
        <v>119</v>
      </c>
      <c r="D115" s="107" t="s">
        <v>193</v>
      </c>
      <c r="E115" s="107" t="s">
        <v>154</v>
      </c>
      <c r="F115" s="97">
        <v>40</v>
      </c>
      <c r="G115" s="97">
        <v>217.91</v>
      </c>
      <c r="H115" s="106">
        <f t="shared" si="2"/>
        <v>5.4477500000000001</v>
      </c>
      <c r="I115" s="97" t="s">
        <v>137</v>
      </c>
      <c r="J115" s="97" t="s">
        <v>155</v>
      </c>
      <c r="K115" s="108"/>
    </row>
    <row r="116" spans="1:11" ht="102" x14ac:dyDescent="0.2">
      <c r="A116" s="111"/>
      <c r="B116" s="111"/>
      <c r="C116" s="107" t="s">
        <v>119</v>
      </c>
      <c r="D116" s="107" t="s">
        <v>194</v>
      </c>
      <c r="E116" s="107" t="s">
        <v>154</v>
      </c>
      <c r="F116" s="97">
        <v>60</v>
      </c>
      <c r="G116" s="97">
        <v>326.86</v>
      </c>
      <c r="H116" s="106">
        <f t="shared" si="2"/>
        <v>5.4476666666666667</v>
      </c>
      <c r="I116" s="97" t="s">
        <v>137</v>
      </c>
      <c r="J116" s="97" t="s">
        <v>155</v>
      </c>
      <c r="K116" s="108"/>
    </row>
    <row r="117" spans="1:11" ht="102" x14ac:dyDescent="0.2">
      <c r="A117" s="111"/>
      <c r="B117" s="111"/>
      <c r="C117" s="107" t="s">
        <v>119</v>
      </c>
      <c r="D117" s="107" t="s">
        <v>195</v>
      </c>
      <c r="E117" s="107" t="s">
        <v>154</v>
      </c>
      <c r="F117" s="97">
        <v>10</v>
      </c>
      <c r="G117" s="97">
        <v>54.48</v>
      </c>
      <c r="H117" s="106">
        <f t="shared" si="2"/>
        <v>5.4479999999999995</v>
      </c>
      <c r="I117" s="97" t="s">
        <v>137</v>
      </c>
      <c r="J117" s="97" t="s">
        <v>155</v>
      </c>
      <c r="K117" s="108"/>
    </row>
    <row r="118" spans="1:11" ht="51" x14ac:dyDescent="0.2">
      <c r="A118" s="111"/>
      <c r="B118" s="111"/>
      <c r="C118" s="107" t="s">
        <v>156</v>
      </c>
      <c r="D118" s="107" t="s">
        <v>197</v>
      </c>
      <c r="E118" s="107" t="s">
        <v>106</v>
      </c>
      <c r="F118" s="97">
        <v>50</v>
      </c>
      <c r="G118" s="97">
        <v>259.25</v>
      </c>
      <c r="H118" s="106">
        <f t="shared" si="2"/>
        <v>5.1849999999999996</v>
      </c>
      <c r="I118" s="97" t="s">
        <v>158</v>
      </c>
      <c r="J118" s="97" t="s">
        <v>159</v>
      </c>
      <c r="K118" s="108"/>
    </row>
    <row r="119" spans="1:11" ht="63.75" x14ac:dyDescent="0.2">
      <c r="A119" s="111"/>
      <c r="B119" s="111"/>
      <c r="C119" s="107" t="s">
        <v>92</v>
      </c>
      <c r="D119" s="107" t="s">
        <v>198</v>
      </c>
      <c r="E119" s="107" t="s">
        <v>161</v>
      </c>
      <c r="F119" s="97">
        <v>30</v>
      </c>
      <c r="G119" s="97">
        <v>159.16999999999999</v>
      </c>
      <c r="H119" s="106">
        <f t="shared" si="2"/>
        <v>5.3056666666666663</v>
      </c>
      <c r="I119" s="97" t="s">
        <v>112</v>
      </c>
      <c r="J119" s="97" t="s">
        <v>162</v>
      </c>
      <c r="K119" s="108"/>
    </row>
    <row r="120" spans="1:11" ht="63.75" x14ac:dyDescent="0.2">
      <c r="A120" s="111"/>
      <c r="B120" s="111"/>
      <c r="C120" s="107" t="s">
        <v>92</v>
      </c>
      <c r="D120" s="107" t="s">
        <v>199</v>
      </c>
      <c r="E120" s="107" t="s">
        <v>161</v>
      </c>
      <c r="F120" s="97">
        <v>50</v>
      </c>
      <c r="G120" s="97">
        <v>265.27999999999997</v>
      </c>
      <c r="H120" s="106">
        <f t="shared" si="2"/>
        <v>5.3055999999999992</v>
      </c>
      <c r="I120" s="97" t="s">
        <v>112</v>
      </c>
      <c r="J120" s="97" t="s">
        <v>162</v>
      </c>
      <c r="K120" s="108"/>
    </row>
    <row r="121" spans="1:11" ht="102" x14ac:dyDescent="0.2">
      <c r="A121" s="111"/>
      <c r="B121" s="111"/>
      <c r="C121" s="107" t="s">
        <v>119</v>
      </c>
      <c r="D121" s="107" t="s">
        <v>184</v>
      </c>
      <c r="E121" s="107" t="s">
        <v>154</v>
      </c>
      <c r="F121" s="97">
        <v>30</v>
      </c>
      <c r="G121" s="97">
        <v>170.14</v>
      </c>
      <c r="H121" s="106">
        <f t="shared" si="2"/>
        <v>5.6713333333333331</v>
      </c>
      <c r="I121" s="97" t="s">
        <v>137</v>
      </c>
      <c r="J121" s="97" t="s">
        <v>201</v>
      </c>
      <c r="K121" s="108"/>
    </row>
    <row r="122" spans="1:11" ht="102" x14ac:dyDescent="0.2">
      <c r="A122" s="111"/>
      <c r="B122" s="111"/>
      <c r="C122" s="107" t="s">
        <v>119</v>
      </c>
      <c r="D122" s="107" t="s">
        <v>183</v>
      </c>
      <c r="E122" s="107" t="s">
        <v>154</v>
      </c>
      <c r="F122" s="97">
        <v>50</v>
      </c>
      <c r="G122" s="97">
        <v>283.57</v>
      </c>
      <c r="H122" s="106">
        <f t="shared" si="2"/>
        <v>5.6714000000000002</v>
      </c>
      <c r="I122" s="97" t="s">
        <v>137</v>
      </c>
      <c r="J122" s="97" t="s">
        <v>201</v>
      </c>
      <c r="K122" s="108"/>
    </row>
    <row r="123" spans="1:11" ht="102" x14ac:dyDescent="0.2">
      <c r="A123" s="111"/>
      <c r="B123" s="111"/>
      <c r="C123" s="107" t="s">
        <v>119</v>
      </c>
      <c r="D123" s="107" t="s">
        <v>186</v>
      </c>
      <c r="E123" s="107" t="s">
        <v>154</v>
      </c>
      <c r="F123" s="97">
        <v>30</v>
      </c>
      <c r="G123" s="97">
        <v>170.14</v>
      </c>
      <c r="H123" s="106">
        <f t="shared" si="2"/>
        <v>5.6713333333333331</v>
      </c>
      <c r="I123" s="97" t="s">
        <v>137</v>
      </c>
      <c r="J123" s="97" t="s">
        <v>201</v>
      </c>
      <c r="K123" s="108"/>
    </row>
    <row r="124" spans="1:11" ht="102" x14ac:dyDescent="0.2">
      <c r="A124" s="111"/>
      <c r="B124" s="111"/>
      <c r="C124" s="107" t="s">
        <v>119</v>
      </c>
      <c r="D124" s="107" t="s">
        <v>187</v>
      </c>
      <c r="E124" s="107" t="s">
        <v>154</v>
      </c>
      <c r="F124" s="97">
        <v>50</v>
      </c>
      <c r="G124" s="97">
        <v>283.57</v>
      </c>
      <c r="H124" s="106">
        <f t="shared" si="2"/>
        <v>5.6714000000000002</v>
      </c>
      <c r="I124" s="97" t="s">
        <v>137</v>
      </c>
      <c r="J124" s="97" t="s">
        <v>201</v>
      </c>
      <c r="K124" s="108"/>
    </row>
    <row r="125" spans="1:11" ht="102" x14ac:dyDescent="0.2">
      <c r="A125" s="111"/>
      <c r="B125" s="111"/>
      <c r="C125" s="107" t="s">
        <v>119</v>
      </c>
      <c r="D125" s="107" t="s">
        <v>186</v>
      </c>
      <c r="E125" s="107" t="s">
        <v>121</v>
      </c>
      <c r="F125" s="97">
        <v>30</v>
      </c>
      <c r="G125" s="97">
        <v>170.14</v>
      </c>
      <c r="H125" s="106">
        <f t="shared" si="2"/>
        <v>5.6713333333333331</v>
      </c>
      <c r="I125" s="97" t="s">
        <v>125</v>
      </c>
      <c r="J125" s="97" t="s">
        <v>201</v>
      </c>
      <c r="K125" s="108"/>
    </row>
    <row r="126" spans="1:11" ht="102" x14ac:dyDescent="0.2">
      <c r="A126" s="111"/>
      <c r="B126" s="111"/>
      <c r="C126" s="107" t="s">
        <v>119</v>
      </c>
      <c r="D126" s="107" t="s">
        <v>187</v>
      </c>
      <c r="E126" s="107" t="s">
        <v>121</v>
      </c>
      <c r="F126" s="97">
        <v>50</v>
      </c>
      <c r="G126" s="97">
        <v>283.57</v>
      </c>
      <c r="H126" s="106">
        <f t="shared" si="2"/>
        <v>5.6714000000000002</v>
      </c>
      <c r="I126" s="97" t="s">
        <v>125</v>
      </c>
      <c r="J126" s="97" t="s">
        <v>201</v>
      </c>
      <c r="K126" s="108"/>
    </row>
    <row r="127" spans="1:11" ht="102" x14ac:dyDescent="0.2">
      <c r="A127" s="111"/>
      <c r="B127" s="111"/>
      <c r="C127" s="107" t="s">
        <v>119</v>
      </c>
      <c r="D127" s="107" t="s">
        <v>183</v>
      </c>
      <c r="E127" s="107" t="s">
        <v>121</v>
      </c>
      <c r="F127" s="97">
        <v>50</v>
      </c>
      <c r="G127" s="97">
        <v>283.57</v>
      </c>
      <c r="H127" s="106">
        <f t="shared" si="2"/>
        <v>5.6714000000000002</v>
      </c>
      <c r="I127" s="97" t="s">
        <v>125</v>
      </c>
      <c r="J127" s="97" t="s">
        <v>201</v>
      </c>
      <c r="K127" s="108"/>
    </row>
    <row r="128" spans="1:11" ht="102" x14ac:dyDescent="0.2">
      <c r="A128" s="111"/>
      <c r="B128" s="111"/>
      <c r="C128" s="107" t="s">
        <v>119</v>
      </c>
      <c r="D128" s="107" t="s">
        <v>184</v>
      </c>
      <c r="E128" s="107" t="s">
        <v>121</v>
      </c>
      <c r="F128" s="97">
        <v>30</v>
      </c>
      <c r="G128" s="97">
        <v>170.14</v>
      </c>
      <c r="H128" s="106">
        <f t="shared" si="2"/>
        <v>5.6713333333333331</v>
      </c>
      <c r="I128" s="97" t="s">
        <v>125</v>
      </c>
      <c r="J128" s="97" t="s">
        <v>201</v>
      </c>
      <c r="K128" s="108"/>
    </row>
    <row r="129" spans="1:11" ht="76.5" x14ac:dyDescent="0.2">
      <c r="A129" s="111"/>
      <c r="B129" s="111"/>
      <c r="C129" s="107" t="s">
        <v>119</v>
      </c>
      <c r="D129" s="107" t="s">
        <v>184</v>
      </c>
      <c r="E129" s="107" t="s">
        <v>164</v>
      </c>
      <c r="F129" s="97">
        <v>30</v>
      </c>
      <c r="G129" s="97">
        <v>170.14</v>
      </c>
      <c r="H129" s="106">
        <f t="shared" si="2"/>
        <v>5.6713333333333331</v>
      </c>
      <c r="I129" s="97" t="s">
        <v>137</v>
      </c>
      <c r="J129" s="97" t="s">
        <v>201</v>
      </c>
      <c r="K129" s="108"/>
    </row>
    <row r="130" spans="1:11" ht="76.5" x14ac:dyDescent="0.2">
      <c r="A130" s="111"/>
      <c r="B130" s="111"/>
      <c r="C130" s="107" t="s">
        <v>119</v>
      </c>
      <c r="D130" s="107" t="s">
        <v>183</v>
      </c>
      <c r="E130" s="107" t="s">
        <v>164</v>
      </c>
      <c r="F130" s="97">
        <v>50</v>
      </c>
      <c r="G130" s="97">
        <v>283.57</v>
      </c>
      <c r="H130" s="106">
        <f t="shared" si="2"/>
        <v>5.6714000000000002</v>
      </c>
      <c r="I130" s="97" t="s">
        <v>137</v>
      </c>
      <c r="J130" s="97" t="s">
        <v>201</v>
      </c>
      <c r="K130" s="108"/>
    </row>
    <row r="131" spans="1:11" ht="63.75" x14ac:dyDescent="0.2">
      <c r="A131" s="111"/>
      <c r="B131" s="111"/>
      <c r="C131" s="107" t="s">
        <v>119</v>
      </c>
      <c r="D131" s="107" t="s">
        <v>186</v>
      </c>
      <c r="E131" s="107" t="s">
        <v>144</v>
      </c>
      <c r="F131" s="97">
        <v>30</v>
      </c>
      <c r="G131" s="97">
        <v>170.14</v>
      </c>
      <c r="H131" s="106">
        <f t="shared" si="2"/>
        <v>5.6713333333333331</v>
      </c>
      <c r="I131" s="97" t="s">
        <v>125</v>
      </c>
      <c r="J131" s="97" t="s">
        <v>201</v>
      </c>
      <c r="K131" s="108"/>
    </row>
    <row r="132" spans="1:11" ht="63.75" x14ac:dyDescent="0.2">
      <c r="A132" s="111"/>
      <c r="B132" s="111"/>
      <c r="C132" s="107" t="s">
        <v>119</v>
      </c>
      <c r="D132" s="107" t="s">
        <v>184</v>
      </c>
      <c r="E132" s="107" t="s">
        <v>144</v>
      </c>
      <c r="F132" s="97">
        <v>30</v>
      </c>
      <c r="G132" s="97">
        <v>170.14</v>
      </c>
      <c r="H132" s="106">
        <f t="shared" si="2"/>
        <v>5.6713333333333331</v>
      </c>
      <c r="I132" s="97" t="s">
        <v>125</v>
      </c>
      <c r="J132" s="97" t="s">
        <v>201</v>
      </c>
      <c r="K132" s="108"/>
    </row>
    <row r="133" spans="1:11" ht="63.75" x14ac:dyDescent="0.2">
      <c r="A133" s="111"/>
      <c r="B133" s="111"/>
      <c r="C133" s="107" t="s">
        <v>119</v>
      </c>
      <c r="D133" s="107" t="s">
        <v>183</v>
      </c>
      <c r="E133" s="107" t="s">
        <v>144</v>
      </c>
      <c r="F133" s="97">
        <v>50</v>
      </c>
      <c r="G133" s="97">
        <v>283.57</v>
      </c>
      <c r="H133" s="106">
        <f t="shared" si="2"/>
        <v>5.6714000000000002</v>
      </c>
      <c r="I133" s="97" t="s">
        <v>125</v>
      </c>
      <c r="J133" s="97" t="s">
        <v>201</v>
      </c>
      <c r="K133" s="108"/>
    </row>
    <row r="134" spans="1:11" ht="63.75" x14ac:dyDescent="0.2">
      <c r="A134" s="111"/>
      <c r="B134" s="111"/>
      <c r="C134" s="107" t="s">
        <v>119</v>
      </c>
      <c r="D134" s="107" t="s">
        <v>187</v>
      </c>
      <c r="E134" s="107" t="s">
        <v>144</v>
      </c>
      <c r="F134" s="97">
        <v>50</v>
      </c>
      <c r="G134" s="97">
        <v>283.57</v>
      </c>
      <c r="H134" s="106">
        <f t="shared" si="2"/>
        <v>5.6714000000000002</v>
      </c>
      <c r="I134" s="97" t="s">
        <v>125</v>
      </c>
      <c r="J134" s="97" t="s">
        <v>201</v>
      </c>
      <c r="K134" s="108"/>
    </row>
    <row r="135" spans="1:11" ht="63.75" x14ac:dyDescent="0.2">
      <c r="A135" s="111"/>
      <c r="B135" s="111"/>
      <c r="C135" s="107" t="s">
        <v>119</v>
      </c>
      <c r="D135" s="107" t="s">
        <v>184</v>
      </c>
      <c r="E135" s="107" t="s">
        <v>144</v>
      </c>
      <c r="F135" s="97">
        <v>30</v>
      </c>
      <c r="G135" s="97">
        <v>170.14</v>
      </c>
      <c r="H135" s="106">
        <f t="shared" si="2"/>
        <v>5.6713333333333331</v>
      </c>
      <c r="I135" s="97" t="s">
        <v>137</v>
      </c>
      <c r="J135" s="97" t="s">
        <v>201</v>
      </c>
      <c r="K135" s="108"/>
    </row>
    <row r="136" spans="1:11" ht="63.75" x14ac:dyDescent="0.2">
      <c r="A136" s="111"/>
      <c r="B136" s="111"/>
      <c r="C136" s="107" t="s">
        <v>119</v>
      </c>
      <c r="D136" s="107" t="s">
        <v>183</v>
      </c>
      <c r="E136" s="107" t="s">
        <v>144</v>
      </c>
      <c r="F136" s="97">
        <v>50</v>
      </c>
      <c r="G136" s="97">
        <v>283.57</v>
      </c>
      <c r="H136" s="106">
        <f t="shared" si="2"/>
        <v>5.6714000000000002</v>
      </c>
      <c r="I136" s="97" t="s">
        <v>137</v>
      </c>
      <c r="J136" s="97" t="s">
        <v>201</v>
      </c>
      <c r="K136" s="108"/>
    </row>
    <row r="137" spans="1:11" ht="102" x14ac:dyDescent="0.2">
      <c r="A137" s="111"/>
      <c r="B137" s="111"/>
      <c r="C137" s="107" t="s">
        <v>119</v>
      </c>
      <c r="D137" s="107" t="s">
        <v>188</v>
      </c>
      <c r="E137" s="107" t="s">
        <v>154</v>
      </c>
      <c r="F137" s="97">
        <v>100</v>
      </c>
      <c r="G137" s="97">
        <v>567.13</v>
      </c>
      <c r="H137" s="106">
        <f t="shared" si="2"/>
        <v>5.6712999999999996</v>
      </c>
      <c r="I137" s="97" t="s">
        <v>137</v>
      </c>
      <c r="J137" s="97" t="s">
        <v>202</v>
      </c>
      <c r="K137" s="108"/>
    </row>
    <row r="138" spans="1:11" ht="102" x14ac:dyDescent="0.2">
      <c r="A138" s="111"/>
      <c r="B138" s="111"/>
      <c r="C138" s="107" t="s">
        <v>119</v>
      </c>
      <c r="D138" s="107" t="s">
        <v>185</v>
      </c>
      <c r="E138" s="107" t="s">
        <v>154</v>
      </c>
      <c r="F138" s="97">
        <v>100</v>
      </c>
      <c r="G138" s="97">
        <v>567.13</v>
      </c>
      <c r="H138" s="106">
        <f t="shared" si="2"/>
        <v>5.6712999999999996</v>
      </c>
      <c r="I138" s="97" t="s">
        <v>137</v>
      </c>
      <c r="J138" s="97" t="s">
        <v>202</v>
      </c>
      <c r="K138" s="108"/>
    </row>
    <row r="139" spans="1:11" ht="102" x14ac:dyDescent="0.2">
      <c r="A139" s="111"/>
      <c r="B139" s="111"/>
      <c r="C139" s="107" t="s">
        <v>119</v>
      </c>
      <c r="D139" s="107" t="s">
        <v>185</v>
      </c>
      <c r="E139" s="107" t="s">
        <v>121</v>
      </c>
      <c r="F139" s="97">
        <v>100</v>
      </c>
      <c r="G139" s="97">
        <v>567.13</v>
      </c>
      <c r="H139" s="106">
        <f t="shared" si="2"/>
        <v>5.6712999999999996</v>
      </c>
      <c r="I139" s="97" t="s">
        <v>125</v>
      </c>
      <c r="J139" s="97" t="s">
        <v>202</v>
      </c>
      <c r="K139" s="108"/>
    </row>
    <row r="140" spans="1:11" ht="102" x14ac:dyDescent="0.2">
      <c r="A140" s="111"/>
      <c r="B140" s="111"/>
      <c r="C140" s="107" t="s">
        <v>119</v>
      </c>
      <c r="D140" s="107" t="s">
        <v>188</v>
      </c>
      <c r="E140" s="107" t="s">
        <v>121</v>
      </c>
      <c r="F140" s="97">
        <v>100</v>
      </c>
      <c r="G140" s="97">
        <v>567.13</v>
      </c>
      <c r="H140" s="106">
        <f t="shared" si="2"/>
        <v>5.6712999999999996</v>
      </c>
      <c r="I140" s="97" t="s">
        <v>125</v>
      </c>
      <c r="J140" s="97" t="s">
        <v>202</v>
      </c>
      <c r="K140" s="108"/>
    </row>
    <row r="141" spans="1:11" ht="102" x14ac:dyDescent="0.2">
      <c r="A141" s="111"/>
      <c r="B141" s="111"/>
      <c r="C141" s="107" t="s">
        <v>119</v>
      </c>
      <c r="D141" s="107" t="s">
        <v>188</v>
      </c>
      <c r="E141" s="107" t="s">
        <v>165</v>
      </c>
      <c r="F141" s="97">
        <v>100</v>
      </c>
      <c r="G141" s="97">
        <v>567.13</v>
      </c>
      <c r="H141" s="106">
        <f t="shared" si="2"/>
        <v>5.6712999999999996</v>
      </c>
      <c r="I141" s="97" t="s">
        <v>137</v>
      </c>
      <c r="J141" s="97" t="s">
        <v>202</v>
      </c>
      <c r="K141" s="108"/>
    </row>
    <row r="142" spans="1:11" ht="102" x14ac:dyDescent="0.2">
      <c r="A142" s="111"/>
      <c r="B142" s="111"/>
      <c r="C142" s="107" t="s">
        <v>119</v>
      </c>
      <c r="D142" s="107" t="s">
        <v>188</v>
      </c>
      <c r="E142" s="107" t="s">
        <v>124</v>
      </c>
      <c r="F142" s="97">
        <v>100</v>
      </c>
      <c r="G142" s="97">
        <v>567.13</v>
      </c>
      <c r="H142" s="106">
        <f t="shared" si="2"/>
        <v>5.6712999999999996</v>
      </c>
      <c r="I142" s="97" t="s">
        <v>125</v>
      </c>
      <c r="J142" s="97" t="s">
        <v>202</v>
      </c>
      <c r="K142" s="108"/>
    </row>
    <row r="143" spans="1:11" ht="76.5" x14ac:dyDescent="0.2">
      <c r="A143" s="111"/>
      <c r="B143" s="111"/>
      <c r="C143" s="107" t="s">
        <v>119</v>
      </c>
      <c r="D143" s="107" t="s">
        <v>188</v>
      </c>
      <c r="E143" s="107" t="s">
        <v>164</v>
      </c>
      <c r="F143" s="97">
        <v>100</v>
      </c>
      <c r="G143" s="97">
        <v>567.13</v>
      </c>
      <c r="H143" s="106">
        <f t="shared" si="2"/>
        <v>5.6712999999999996</v>
      </c>
      <c r="I143" s="97" t="s">
        <v>137</v>
      </c>
      <c r="J143" s="97" t="s">
        <v>202</v>
      </c>
      <c r="K143" s="108"/>
    </row>
    <row r="144" spans="1:11" ht="63.75" x14ac:dyDescent="0.2">
      <c r="A144" s="111"/>
      <c r="B144" s="111"/>
      <c r="C144" s="107" t="s">
        <v>119</v>
      </c>
      <c r="D144" s="107" t="s">
        <v>188</v>
      </c>
      <c r="E144" s="107" t="s">
        <v>144</v>
      </c>
      <c r="F144" s="97">
        <v>100</v>
      </c>
      <c r="G144" s="97">
        <v>567.13</v>
      </c>
      <c r="H144" s="106">
        <f t="shared" si="2"/>
        <v>5.6712999999999996</v>
      </c>
      <c r="I144" s="97" t="s">
        <v>125</v>
      </c>
      <c r="J144" s="97" t="s">
        <v>202</v>
      </c>
      <c r="K144" s="108"/>
    </row>
    <row r="145" spans="1:11" ht="63.75" x14ac:dyDescent="0.2">
      <c r="A145" s="111"/>
      <c r="B145" s="111"/>
      <c r="C145" s="107" t="s">
        <v>119</v>
      </c>
      <c r="D145" s="107" t="s">
        <v>185</v>
      </c>
      <c r="E145" s="107" t="s">
        <v>144</v>
      </c>
      <c r="F145" s="97">
        <v>100</v>
      </c>
      <c r="G145" s="97">
        <v>567.13</v>
      </c>
      <c r="H145" s="106">
        <f t="shared" si="2"/>
        <v>5.6712999999999996</v>
      </c>
      <c r="I145" s="97" t="s">
        <v>125</v>
      </c>
      <c r="J145" s="97" t="s">
        <v>202</v>
      </c>
      <c r="K145" s="108"/>
    </row>
    <row r="146" spans="1:11" ht="63.75" x14ac:dyDescent="0.2">
      <c r="A146" s="111"/>
      <c r="B146" s="111"/>
      <c r="C146" s="107" t="s">
        <v>119</v>
      </c>
      <c r="D146" s="107" t="s">
        <v>188</v>
      </c>
      <c r="E146" s="107" t="s">
        <v>144</v>
      </c>
      <c r="F146" s="97">
        <v>100</v>
      </c>
      <c r="G146" s="97">
        <v>567.13</v>
      </c>
      <c r="H146" s="106">
        <f t="shared" si="2"/>
        <v>5.6712999999999996</v>
      </c>
      <c r="I146" s="97" t="s">
        <v>137</v>
      </c>
      <c r="J146" s="97" t="s">
        <v>202</v>
      </c>
      <c r="K146" s="108"/>
    </row>
    <row r="147" spans="1:11" ht="63.75" x14ac:dyDescent="0.2">
      <c r="A147" s="111"/>
      <c r="B147" s="111"/>
      <c r="C147" s="107" t="s">
        <v>92</v>
      </c>
      <c r="D147" s="107" t="s">
        <v>188</v>
      </c>
      <c r="E147" s="107" t="s">
        <v>126</v>
      </c>
      <c r="F147" s="97">
        <v>100</v>
      </c>
      <c r="G147" s="97">
        <v>565.61</v>
      </c>
      <c r="H147" s="106">
        <f t="shared" si="2"/>
        <v>5.6561000000000003</v>
      </c>
      <c r="I147" s="97" t="s">
        <v>167</v>
      </c>
      <c r="J147" s="97" t="s">
        <v>168</v>
      </c>
      <c r="K147" s="108"/>
    </row>
    <row r="148" spans="1:11" ht="51" x14ac:dyDescent="0.2">
      <c r="A148" s="111"/>
      <c r="B148" s="111"/>
      <c r="C148" s="107" t="s">
        <v>156</v>
      </c>
      <c r="D148" s="107" t="s">
        <v>197</v>
      </c>
      <c r="E148" s="107" t="s">
        <v>169</v>
      </c>
      <c r="F148" s="97">
        <v>50</v>
      </c>
      <c r="G148" s="97">
        <v>259.25</v>
      </c>
      <c r="H148" s="106">
        <f t="shared" si="2"/>
        <v>5.1849999999999996</v>
      </c>
      <c r="I148" s="97" t="s">
        <v>158</v>
      </c>
      <c r="J148" s="97" t="s">
        <v>170</v>
      </c>
      <c r="K148" s="108"/>
    </row>
    <row r="149" spans="1:11" ht="51" x14ac:dyDescent="0.2">
      <c r="A149" s="111"/>
      <c r="B149" s="111"/>
      <c r="C149" s="107" t="s">
        <v>92</v>
      </c>
      <c r="D149" s="107" t="s">
        <v>186</v>
      </c>
      <c r="E149" s="107" t="s">
        <v>115</v>
      </c>
      <c r="F149" s="97">
        <v>30</v>
      </c>
      <c r="G149" s="97">
        <v>170.14</v>
      </c>
      <c r="H149" s="106">
        <f t="shared" si="2"/>
        <v>5.6713333333333331</v>
      </c>
      <c r="I149" s="97" t="s">
        <v>146</v>
      </c>
      <c r="J149" s="97" t="s">
        <v>173</v>
      </c>
      <c r="K149" s="108"/>
    </row>
    <row r="150" spans="1:11" ht="63.75" x14ac:dyDescent="0.2">
      <c r="A150" s="111"/>
      <c r="B150" s="111"/>
      <c r="C150" s="107" t="s">
        <v>92</v>
      </c>
      <c r="D150" s="107" t="s">
        <v>188</v>
      </c>
      <c r="E150" s="107" t="s">
        <v>126</v>
      </c>
      <c r="F150" s="97">
        <v>100</v>
      </c>
      <c r="G150" s="97">
        <v>567.13</v>
      </c>
      <c r="H150" s="106">
        <f t="shared" ref="H150:H153" si="3">G150/F150</f>
        <v>5.6712999999999996</v>
      </c>
      <c r="I150" s="97" t="s">
        <v>129</v>
      </c>
      <c r="J150" s="97" t="s">
        <v>203</v>
      </c>
      <c r="K150" s="108"/>
    </row>
    <row r="151" spans="1:11" ht="63.75" x14ac:dyDescent="0.2">
      <c r="A151" s="111"/>
      <c r="B151" s="111"/>
      <c r="C151" s="107" t="s">
        <v>92</v>
      </c>
      <c r="D151" s="107" t="s">
        <v>188</v>
      </c>
      <c r="E151" s="107" t="s">
        <v>126</v>
      </c>
      <c r="F151" s="97">
        <v>100</v>
      </c>
      <c r="G151" s="97">
        <v>567.13</v>
      </c>
      <c r="H151" s="106">
        <f t="shared" si="3"/>
        <v>5.6712999999999996</v>
      </c>
      <c r="I151" s="97" t="s">
        <v>167</v>
      </c>
      <c r="J151" s="97" t="s">
        <v>203</v>
      </c>
      <c r="K151" s="108"/>
    </row>
    <row r="152" spans="1:11" ht="51" x14ac:dyDescent="0.2">
      <c r="A152" s="111"/>
      <c r="B152" s="111"/>
      <c r="C152" s="107" t="s">
        <v>131</v>
      </c>
      <c r="D152" s="107" t="s">
        <v>196</v>
      </c>
      <c r="E152" s="107" t="s">
        <v>152</v>
      </c>
      <c r="F152" s="97">
        <v>30</v>
      </c>
      <c r="G152" s="97">
        <v>160.57</v>
      </c>
      <c r="H152" s="106">
        <f t="shared" si="3"/>
        <v>5.3523333333333332</v>
      </c>
      <c r="I152" s="97" t="s">
        <v>179</v>
      </c>
      <c r="J152" s="97" t="s">
        <v>180</v>
      </c>
      <c r="K152" s="108"/>
    </row>
    <row r="153" spans="1:11" ht="51" x14ac:dyDescent="0.2">
      <c r="A153" s="112"/>
      <c r="B153" s="112"/>
      <c r="C153" s="107" t="s">
        <v>131</v>
      </c>
      <c r="D153" s="107" t="s">
        <v>189</v>
      </c>
      <c r="E153" s="107" t="s">
        <v>152</v>
      </c>
      <c r="F153" s="97">
        <v>30</v>
      </c>
      <c r="G153" s="97">
        <v>160.57</v>
      </c>
      <c r="H153" s="106">
        <f t="shared" si="3"/>
        <v>5.3523333333333332</v>
      </c>
      <c r="I153" s="97" t="s">
        <v>179</v>
      </c>
      <c r="J153" s="97" t="s">
        <v>180</v>
      </c>
      <c r="K153" s="109"/>
    </row>
    <row r="158" spans="1:11" ht="19.5" customHeight="1" x14ac:dyDescent="0.2">
      <c r="B158" s="130" t="s">
        <v>207</v>
      </c>
      <c r="C158" s="130"/>
      <c r="D158" s="130"/>
      <c r="E158" s="130"/>
      <c r="F158" s="130"/>
      <c r="G158" s="130"/>
      <c r="H158" s="130"/>
      <c r="I158" s="130"/>
      <c r="J158" s="130"/>
      <c r="K158" s="130"/>
    </row>
  </sheetData>
  <autoFilter ref="A8:K8"/>
  <mergeCells count="5">
    <mergeCell ref="A2:K2"/>
    <mergeCell ref="A4:K4"/>
    <mergeCell ref="A3:K3"/>
    <mergeCell ref="A6:L6"/>
    <mergeCell ref="B158:K158"/>
  </mergeCells>
  <pageMargins left="0.25" right="0.25" top="0.75" bottom="0.75" header="0.3" footer="0.3"/>
  <pageSetup paperSize="9" scale="5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0"/>
  <sheetViews>
    <sheetView workbookViewId="0">
      <selection activeCell="E10" sqref="A1:M10"/>
    </sheetView>
  </sheetViews>
  <sheetFormatPr defaultRowHeight="13.5" x14ac:dyDescent="0.25"/>
  <cols>
    <col min="1" max="1" width="5.42578125" style="30" customWidth="1"/>
    <col min="2" max="2" width="15" style="30" customWidth="1"/>
    <col min="3" max="3" width="42.7109375" style="30" customWidth="1"/>
    <col min="4" max="4" width="11.140625" style="30" customWidth="1"/>
    <col min="5" max="5" width="10.85546875" style="30" customWidth="1"/>
    <col min="6" max="6" width="11.85546875" style="30" customWidth="1"/>
    <col min="7" max="7" width="15.5703125" style="30" customWidth="1"/>
    <col min="8" max="8" width="15.42578125" style="30" customWidth="1"/>
    <col min="9" max="9" width="16.5703125" style="30" customWidth="1"/>
    <col min="10" max="10" width="36.28515625" style="30" customWidth="1"/>
    <col min="11" max="11" width="43" style="30" customWidth="1"/>
    <col min="12" max="12" width="39" style="30" customWidth="1"/>
    <col min="13" max="16384" width="9.140625" style="30"/>
  </cols>
  <sheetData>
    <row r="2" spans="1:13" ht="33" customHeight="1" x14ac:dyDescent="0.25">
      <c r="A2" s="133" t="s">
        <v>21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</row>
    <row r="3" spans="1:13" ht="29.25" customHeight="1" x14ac:dyDescent="0.25">
      <c r="A3" s="133" t="s">
        <v>48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74"/>
    </row>
    <row r="4" spans="1:13" x14ac:dyDescent="0.25">
      <c r="A4" s="134" t="s">
        <v>49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31"/>
      <c r="M4" s="31"/>
    </row>
    <row r="6" spans="1:13" s="52" customFormat="1" ht="63.75" x14ac:dyDescent="0.25">
      <c r="A6" s="50" t="s">
        <v>0</v>
      </c>
      <c r="B6" s="50" t="s">
        <v>20</v>
      </c>
      <c r="C6" s="50" t="s">
        <v>58</v>
      </c>
      <c r="D6" s="90" t="str">
        <f>'Справочник лекарств'!F7</f>
        <v>Дозировка</v>
      </c>
      <c r="E6" s="51" t="s">
        <v>50</v>
      </c>
      <c r="F6" s="51" t="s">
        <v>74</v>
      </c>
      <c r="G6" s="51" t="s">
        <v>51</v>
      </c>
      <c r="H6" s="51" t="s">
        <v>65</v>
      </c>
      <c r="I6" s="61" t="s">
        <v>38</v>
      </c>
      <c r="J6" s="50" t="s">
        <v>52</v>
      </c>
      <c r="K6" s="50" t="s">
        <v>53</v>
      </c>
      <c r="L6" s="53" t="s">
        <v>54</v>
      </c>
    </row>
    <row r="7" spans="1:13" s="63" customFormat="1" ht="74.25" hidden="1" customHeight="1" x14ac:dyDescent="0.25">
      <c r="A7" s="62">
        <v>3</v>
      </c>
      <c r="B7" s="61" t="s">
        <v>64</v>
      </c>
      <c r="C7" s="91" t="s">
        <v>79</v>
      </c>
      <c r="D7" s="95" t="str">
        <f>'Справочник лекарств'!F8</f>
        <v>300 мг</v>
      </c>
      <c r="E7" s="132" t="s">
        <v>78</v>
      </c>
      <c r="F7" s="132"/>
      <c r="G7" s="132"/>
      <c r="H7" s="132"/>
      <c r="I7" s="132"/>
      <c r="J7" s="61" t="s">
        <v>75</v>
      </c>
      <c r="K7" s="75" t="s">
        <v>76</v>
      </c>
      <c r="L7" s="61" t="s">
        <v>77</v>
      </c>
    </row>
    <row r="8" spans="1:13" s="63" customFormat="1" ht="74.25" hidden="1" customHeight="1" x14ac:dyDescent="0.25">
      <c r="A8" s="62">
        <v>4</v>
      </c>
      <c r="B8" s="61" t="s">
        <v>64</v>
      </c>
      <c r="C8" s="91" t="s">
        <v>80</v>
      </c>
      <c r="D8" s="95" t="str">
        <f>'Справочник лекарств'!F9</f>
        <v>500 мг</v>
      </c>
      <c r="E8" s="132" t="s">
        <v>78</v>
      </c>
      <c r="F8" s="132"/>
      <c r="G8" s="132"/>
      <c r="H8" s="132"/>
      <c r="I8" s="132"/>
      <c r="J8" s="61" t="s">
        <v>75</v>
      </c>
      <c r="K8" s="75" t="s">
        <v>76</v>
      </c>
      <c r="L8" s="61" t="s">
        <v>77</v>
      </c>
    </row>
    <row r="9" spans="1:13" ht="102" x14ac:dyDescent="0.25">
      <c r="A9" s="53">
        <v>1</v>
      </c>
      <c r="B9" s="91" t="str">
        <f>'Справочник лекарств'!B8</f>
        <v>Вальпроевая кислота</v>
      </c>
      <c r="C9" s="93" t="str">
        <f>'Справочник лекарств'!E8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D9" s="95" t="str">
        <f>'Справочник лекарств'!F8</f>
        <v>300 мг</v>
      </c>
      <c r="E9" s="131" t="s">
        <v>87</v>
      </c>
      <c r="F9" s="131"/>
      <c r="G9" s="131"/>
      <c r="H9" s="131"/>
      <c r="I9" s="131"/>
      <c r="J9" s="131"/>
      <c r="K9" s="131"/>
      <c r="L9" s="131"/>
    </row>
    <row r="10" spans="1:13" ht="102" x14ac:dyDescent="0.25">
      <c r="A10" s="53">
        <v>2</v>
      </c>
      <c r="B10" s="91" t="str">
        <f>'Справочник лекарств'!B9</f>
        <v xml:space="preserve">Вальпроевая кислота
</v>
      </c>
      <c r="C10" s="93" t="str">
        <f>'Справочник лекарств'!E9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D10" s="95" t="str">
        <f>'Справочник лекарств'!F9</f>
        <v>500 мг</v>
      </c>
      <c r="E10" s="131" t="s">
        <v>87</v>
      </c>
      <c r="F10" s="131"/>
      <c r="G10" s="131"/>
      <c r="H10" s="131"/>
      <c r="I10" s="131"/>
      <c r="J10" s="131"/>
      <c r="K10" s="131"/>
      <c r="L10" s="131"/>
    </row>
  </sheetData>
  <mergeCells count="7">
    <mergeCell ref="E9:L9"/>
    <mergeCell ref="E10:L10"/>
    <mergeCell ref="E7:I7"/>
    <mergeCell ref="E8:I8"/>
    <mergeCell ref="A2:M2"/>
    <mergeCell ref="A4:K4"/>
    <mergeCell ref="A3:L3"/>
  </mergeCells>
  <hyperlinks>
    <hyperlink ref="K7" r:id="rId1"/>
    <hyperlink ref="K8" r:id="rId2"/>
  </hyperlinks>
  <pageMargins left="0.25" right="0.25" top="0.75" bottom="0.75" header="0.3" footer="0.3"/>
  <pageSetup paperSize="9" scale="52" fitToHeight="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1"/>
  <sheetViews>
    <sheetView topLeftCell="A8" zoomScale="85" zoomScaleNormal="85" workbookViewId="0">
      <selection activeCell="E10" sqref="E10"/>
    </sheetView>
  </sheetViews>
  <sheetFormatPr defaultColWidth="8.85546875" defaultRowHeight="15" x14ac:dyDescent="0.25"/>
  <cols>
    <col min="1" max="1" width="4" style="25" customWidth="1"/>
    <col min="2" max="2" width="16" style="25" customWidth="1"/>
    <col min="3" max="3" width="21.42578125" style="25" customWidth="1"/>
    <col min="4" max="4" width="12.28515625" style="25" customWidth="1"/>
    <col min="5" max="5" width="9.28515625" style="25" customWidth="1"/>
    <col min="6" max="6" width="12.5703125" style="25" customWidth="1"/>
    <col min="7" max="7" width="8.85546875" style="25" customWidth="1"/>
    <col min="8" max="8" width="11.28515625" style="25" customWidth="1"/>
    <col min="9" max="9" width="9.5703125" style="25" customWidth="1"/>
    <col min="10" max="10" width="13" style="25" customWidth="1"/>
    <col min="11" max="11" width="8.85546875" style="25" customWidth="1"/>
    <col min="12" max="12" width="10.140625" style="25" customWidth="1"/>
    <col min="13" max="13" width="9.5703125" style="25" customWidth="1"/>
    <col min="14" max="14" width="13.140625" style="25" customWidth="1"/>
    <col min="15" max="15" width="9.140625" style="25" customWidth="1"/>
    <col min="16" max="16" width="11.42578125" style="25" customWidth="1"/>
    <col min="17" max="17" width="19.7109375" style="25" customWidth="1"/>
    <col min="18" max="16384" width="8.85546875" style="25"/>
  </cols>
  <sheetData>
    <row r="2" spans="1:17" ht="45.75" customHeight="1" x14ac:dyDescent="0.25">
      <c r="A2" s="123" t="s">
        <v>21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</row>
    <row r="3" spans="1:17" ht="15" customHeight="1" x14ac:dyDescent="0.25">
      <c r="A3" s="124" t="s">
        <v>36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</row>
    <row r="4" spans="1:17" ht="60" customHeight="1" x14ac:dyDescent="0.25">
      <c r="A4" s="139" t="s">
        <v>44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</row>
    <row r="5" spans="1:17" ht="24" customHeight="1" x14ac:dyDescent="0.25">
      <c r="A5" s="137" t="s">
        <v>2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</row>
    <row r="6" spans="1:17" ht="15" customHeight="1" x14ac:dyDescent="0.25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7" s="28" customFormat="1" ht="33.75" customHeight="1" x14ac:dyDescent="0.25">
      <c r="A7" s="136" t="s">
        <v>0</v>
      </c>
      <c r="B7" s="143" t="s">
        <v>1</v>
      </c>
      <c r="C7" s="140" t="s">
        <v>15</v>
      </c>
      <c r="D7" s="140" t="s">
        <v>16</v>
      </c>
      <c r="E7" s="147" t="s">
        <v>46</v>
      </c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4" t="s">
        <v>45</v>
      </c>
    </row>
    <row r="8" spans="1:17" s="28" customFormat="1" ht="43.5" customHeight="1" x14ac:dyDescent="0.25">
      <c r="A8" s="136"/>
      <c r="B8" s="143"/>
      <c r="C8" s="141"/>
      <c r="D8" s="141"/>
      <c r="E8" s="136" t="s">
        <v>88</v>
      </c>
      <c r="F8" s="136"/>
      <c r="G8" s="136"/>
      <c r="H8" s="136"/>
      <c r="I8" s="136" t="s">
        <v>89</v>
      </c>
      <c r="J8" s="136"/>
      <c r="K8" s="136"/>
      <c r="L8" s="136"/>
      <c r="M8" s="136" t="s">
        <v>90</v>
      </c>
      <c r="N8" s="136"/>
      <c r="O8" s="136"/>
      <c r="P8" s="136"/>
      <c r="Q8" s="145"/>
    </row>
    <row r="9" spans="1:17" s="28" customFormat="1" ht="88.5" customHeight="1" x14ac:dyDescent="0.25">
      <c r="A9" s="136"/>
      <c r="B9" s="143"/>
      <c r="C9" s="142"/>
      <c r="D9" s="142"/>
      <c r="E9" s="46" t="s">
        <v>47</v>
      </c>
      <c r="F9" s="42" t="s">
        <v>14</v>
      </c>
      <c r="G9" s="46" t="s">
        <v>81</v>
      </c>
      <c r="H9" s="92" t="s">
        <v>82</v>
      </c>
      <c r="I9" s="46" t="s">
        <v>47</v>
      </c>
      <c r="J9" s="86" t="s">
        <v>14</v>
      </c>
      <c r="K9" s="46" t="s">
        <v>81</v>
      </c>
      <c r="L9" s="92" t="s">
        <v>82</v>
      </c>
      <c r="M9" s="46" t="s">
        <v>47</v>
      </c>
      <c r="N9" s="86" t="s">
        <v>14</v>
      </c>
      <c r="O9" s="46" t="s">
        <v>81</v>
      </c>
      <c r="P9" s="92" t="s">
        <v>82</v>
      </c>
      <c r="Q9" s="146"/>
    </row>
    <row r="10" spans="1:17" ht="240" x14ac:dyDescent="0.25">
      <c r="A10" s="38">
        <v>1</v>
      </c>
      <c r="B10" s="38" t="str">
        <f>Средневзвешенная!B9</f>
        <v>Вальпроевая кислота</v>
      </c>
      <c r="C10" s="38" t="str">
        <f>Средневзвешенная!C9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D10" s="38" t="str">
        <f>Средневзвешенная!D9</f>
        <v>300 мг</v>
      </c>
      <c r="E10" s="38">
        <v>96.8</v>
      </c>
      <c r="F10" s="91" t="s">
        <v>67</v>
      </c>
      <c r="G10" s="38">
        <v>30</v>
      </c>
      <c r="H10" s="98">
        <f>E10/G10</f>
        <v>3.2266666666666666</v>
      </c>
      <c r="I10" s="38">
        <v>96.8</v>
      </c>
      <c r="J10" s="91" t="s">
        <v>67</v>
      </c>
      <c r="K10" s="38">
        <v>30</v>
      </c>
      <c r="L10" s="98">
        <f>I10/K10</f>
        <v>3.2266666666666666</v>
      </c>
      <c r="M10" s="38">
        <v>96.8</v>
      </c>
      <c r="N10" s="91" t="s">
        <v>67</v>
      </c>
      <c r="O10" s="38">
        <v>30</v>
      </c>
      <c r="P10" s="98">
        <f>M10/O10</f>
        <v>3.2266666666666666</v>
      </c>
      <c r="Q10" s="99">
        <v>3.23</v>
      </c>
    </row>
    <row r="11" spans="1:17" ht="240" x14ac:dyDescent="0.25">
      <c r="A11" s="38">
        <v>2</v>
      </c>
      <c r="B11" s="38" t="str">
        <f>Средневзвешенная!B10</f>
        <v xml:space="preserve">Вальпроевая кислота
</v>
      </c>
      <c r="C11" s="38" t="str">
        <f>Средневзвешенная!C10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D11" s="38" t="str">
        <f>Средневзвешенная!D10</f>
        <v>500 мг</v>
      </c>
      <c r="E11" s="38">
        <v>160.57</v>
      </c>
      <c r="F11" s="91" t="s">
        <v>67</v>
      </c>
      <c r="G11" s="38">
        <v>30</v>
      </c>
      <c r="H11" s="98">
        <f>E11/G11</f>
        <v>5.3523333333333332</v>
      </c>
      <c r="I11" s="38">
        <v>160.57</v>
      </c>
      <c r="J11" s="91" t="s">
        <v>67</v>
      </c>
      <c r="K11" s="38">
        <v>30</v>
      </c>
      <c r="L11" s="98">
        <f>I11/K11</f>
        <v>5.3523333333333332</v>
      </c>
      <c r="M11" s="38">
        <v>160.57</v>
      </c>
      <c r="N11" s="91" t="s">
        <v>67</v>
      </c>
      <c r="O11" s="38">
        <v>30</v>
      </c>
      <c r="P11" s="98">
        <f>M11/O11</f>
        <v>5.3523333333333332</v>
      </c>
      <c r="Q11" s="99">
        <v>5.35</v>
      </c>
    </row>
  </sheetData>
  <mergeCells count="13"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8:H8"/>
    <mergeCell ref="I8:L8"/>
    <mergeCell ref="E7:P7"/>
  </mergeCells>
  <pageMargins left="1.4173228346456694" right="0.23622047244094491" top="0.74803149606299213" bottom="0.74803149606299213" header="0.31496062992125984" footer="0.31496062992125984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5"/>
  <sheetViews>
    <sheetView tabSelected="1" zoomScale="85" zoomScaleNormal="85" workbookViewId="0">
      <selection activeCell="A2" sqref="A2:M15"/>
    </sheetView>
  </sheetViews>
  <sheetFormatPr defaultColWidth="8.85546875" defaultRowHeight="12.75" x14ac:dyDescent="0.2"/>
  <cols>
    <col min="1" max="1" width="4.7109375" style="2" customWidth="1"/>
    <col min="2" max="2" width="17.5703125" style="2" customWidth="1"/>
    <col min="3" max="3" width="20.7109375" style="2" customWidth="1"/>
    <col min="4" max="4" width="16.42578125" style="2" customWidth="1"/>
    <col min="5" max="5" width="35.85546875" style="2" customWidth="1"/>
    <col min="6" max="6" width="14.28515625" style="2" customWidth="1"/>
    <col min="7" max="7" width="17.5703125" style="2" customWidth="1"/>
    <col min="8" max="8" width="23.7109375" style="2" customWidth="1"/>
    <col min="9" max="9" width="18.5703125" style="2" customWidth="1"/>
    <col min="10" max="10" width="19.7109375" style="2" customWidth="1"/>
    <col min="11" max="11" width="11.5703125" style="2" customWidth="1"/>
    <col min="12" max="12" width="18.28515625" style="2" customWidth="1"/>
    <col min="13" max="13" width="23.7109375" style="2" customWidth="1"/>
    <col min="14" max="16384" width="8.85546875" style="2"/>
  </cols>
  <sheetData>
    <row r="2" spans="1:13" ht="28.5" customHeight="1" x14ac:dyDescent="0.2">
      <c r="A2" s="149" t="s">
        <v>6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</row>
    <row r="4" spans="1:13" ht="137.25" customHeight="1" x14ac:dyDescent="0.2">
      <c r="A4" s="19" t="s">
        <v>0</v>
      </c>
      <c r="B4" s="20" t="s">
        <v>1</v>
      </c>
      <c r="C4" s="20" t="s">
        <v>13</v>
      </c>
      <c r="D4" s="20" t="s">
        <v>14</v>
      </c>
      <c r="E4" s="6" t="s">
        <v>15</v>
      </c>
      <c r="F4" s="20" t="s">
        <v>16</v>
      </c>
      <c r="G4" s="20" t="s">
        <v>17</v>
      </c>
      <c r="H4" s="20" t="s">
        <v>3</v>
      </c>
      <c r="I4" s="20" t="s">
        <v>2</v>
      </c>
      <c r="J4" s="20" t="s">
        <v>37</v>
      </c>
      <c r="K4" s="20" t="s">
        <v>8</v>
      </c>
      <c r="L4" s="121" t="s">
        <v>209</v>
      </c>
      <c r="M4" s="6" t="s">
        <v>204</v>
      </c>
    </row>
    <row r="5" spans="1:13" s="57" customFormat="1" ht="102" x14ac:dyDescent="0.25">
      <c r="A5" s="116">
        <v>1</v>
      </c>
      <c r="B5" s="116" t="str">
        <f>'Справочник лекарств'!B8</f>
        <v>Вальпроевая кислота</v>
      </c>
      <c r="C5" s="91" t="str">
        <f>'Справочник лекарств'!C8</f>
        <v>21.20.10.233-000001-1-00178-0000000000000</v>
      </c>
      <c r="D5" s="91" t="s">
        <v>67</v>
      </c>
      <c r="E5" s="91" t="str">
        <f>'Справочник лекарств'!E8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F5" s="91" t="str">
        <f>'Справочник лекарств'!F8</f>
        <v>300 мг</v>
      </c>
      <c r="G5" s="91" t="s">
        <v>63</v>
      </c>
      <c r="H5" s="85">
        <f>'тарифный метод (только ЖНВЛП)'!K9</f>
        <v>3.1109999999999998</v>
      </c>
      <c r="I5" s="55">
        <f>'анализ рынка'!Q10</f>
        <v>3.23</v>
      </c>
      <c r="J5" s="56" t="s">
        <v>10</v>
      </c>
      <c r="K5" s="56" t="s">
        <v>10</v>
      </c>
      <c r="L5" s="122">
        <v>3.11</v>
      </c>
      <c r="M5" s="84">
        <v>3.23</v>
      </c>
    </row>
    <row r="6" spans="1:13" s="57" customFormat="1" ht="102" x14ac:dyDescent="0.25">
      <c r="A6" s="116">
        <v>2</v>
      </c>
      <c r="B6" s="116" t="str">
        <f>'Справочник лекарств'!B9</f>
        <v xml:space="preserve">Вальпроевая кислота
</v>
      </c>
      <c r="C6" s="91" t="str">
        <f>'Справочник лекарств'!C9</f>
        <v>21.20.10.233-000001-1-00180-0000000000000</v>
      </c>
      <c r="D6" s="91" t="s">
        <v>67</v>
      </c>
      <c r="E6" s="91" t="str">
        <f>'Справочник лекарств'!E9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F6" s="91" t="str">
        <f>'Справочник лекарств'!F9</f>
        <v>500 мг</v>
      </c>
      <c r="G6" s="91" t="s">
        <v>63</v>
      </c>
      <c r="H6" s="85">
        <f>'тарифный метод (только ЖНВЛП)'!K85</f>
        <v>5.1849999999999996</v>
      </c>
      <c r="I6" s="55">
        <f>'анализ рынка'!Q11</f>
        <v>5.35</v>
      </c>
      <c r="J6" s="56" t="s">
        <v>10</v>
      </c>
      <c r="K6" s="56" t="s">
        <v>10</v>
      </c>
      <c r="L6" s="122">
        <v>5.19</v>
      </c>
      <c r="M6" s="84">
        <v>5.35</v>
      </c>
    </row>
    <row r="8" spans="1:13" x14ac:dyDescent="0.2">
      <c r="A8" s="150" t="s">
        <v>12</v>
      </c>
      <c r="B8" s="150"/>
      <c r="C8" s="150"/>
      <c r="D8" s="150"/>
      <c r="E8" s="150"/>
      <c r="F8" s="150"/>
      <c r="G8" s="150"/>
      <c r="H8" s="150"/>
      <c r="I8" s="150"/>
    </row>
    <row r="9" spans="1:13" ht="31.5" customHeight="1" x14ac:dyDescent="0.2">
      <c r="A9" s="127" t="s">
        <v>23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</row>
    <row r="10" spans="1:13" ht="24" customHeight="1" x14ac:dyDescent="0.2">
      <c r="A10" s="151" t="s">
        <v>83</v>
      </c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</row>
    <row r="11" spans="1:13" ht="24" customHeight="1" x14ac:dyDescent="0.2">
      <c r="A11" s="127" t="s">
        <v>55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</row>
    <row r="12" spans="1:13" ht="21.75" customHeight="1" x14ac:dyDescent="0.2">
      <c r="A12" s="127" t="s">
        <v>85</v>
      </c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</row>
    <row r="13" spans="1:13" ht="18.75" customHeight="1" x14ac:dyDescent="0.2">
      <c r="A13" s="152" t="s">
        <v>84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</row>
    <row r="14" spans="1:13" ht="32.25" customHeight="1" x14ac:dyDescent="0.2">
      <c r="A14" s="127" t="s">
        <v>91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</row>
    <row r="15" spans="1:13" ht="31.5" customHeight="1" x14ac:dyDescent="0.2">
      <c r="A15" s="127" t="s">
        <v>211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</row>
  </sheetData>
  <mergeCells count="9">
    <mergeCell ref="A2:M2"/>
    <mergeCell ref="A9:M9"/>
    <mergeCell ref="A8:I8"/>
    <mergeCell ref="A10:M10"/>
    <mergeCell ref="A15:M15"/>
    <mergeCell ref="A11:M11"/>
    <mergeCell ref="A13:M13"/>
    <mergeCell ref="A12:M12"/>
    <mergeCell ref="A14:M14"/>
  </mergeCells>
  <pageMargins left="0.25" right="0.25" top="0.75" bottom="0.75" header="0.3" footer="0.3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9"/>
  <sheetViews>
    <sheetView topLeftCell="A15" zoomScale="85" zoomScaleNormal="85" workbookViewId="0">
      <selection activeCell="A22" sqref="A3:O22"/>
    </sheetView>
  </sheetViews>
  <sheetFormatPr defaultColWidth="8.85546875" defaultRowHeight="12.75" x14ac:dyDescent="0.2"/>
  <cols>
    <col min="1" max="1" width="4" style="2" customWidth="1"/>
    <col min="2" max="2" width="16.7109375" style="2" customWidth="1"/>
    <col min="3" max="3" width="12.85546875" style="2" customWidth="1"/>
    <col min="4" max="4" width="20.42578125" style="2" customWidth="1"/>
    <col min="5" max="5" width="15.42578125" style="2" customWidth="1"/>
    <col min="6" max="6" width="40.140625" style="2" customWidth="1"/>
    <col min="7" max="7" width="17" style="2" customWidth="1"/>
    <col min="8" max="8" width="17.140625" style="2" customWidth="1"/>
    <col min="9" max="9" width="12.85546875" style="2" customWidth="1"/>
    <col min="10" max="10" width="13.5703125" style="2" customWidth="1"/>
    <col min="11" max="11" width="9.85546875" style="2" customWidth="1"/>
    <col min="12" max="12" width="8.85546875" style="2" customWidth="1"/>
    <col min="13" max="14" width="13.7109375" style="2" customWidth="1"/>
    <col min="15" max="15" width="18" style="2" customWidth="1"/>
    <col min="16" max="17" width="8.85546875" style="2"/>
    <col min="18" max="18" width="12" style="2" customWidth="1"/>
    <col min="19" max="16384" width="8.85546875" style="2"/>
  </cols>
  <sheetData>
    <row r="2" spans="1:18" hidden="1" x14ac:dyDescent="0.2">
      <c r="K2" s="153" t="s">
        <v>86</v>
      </c>
      <c r="L2" s="153"/>
      <c r="M2" s="153"/>
      <c r="N2" s="153"/>
      <c r="O2" s="153"/>
    </row>
    <row r="3" spans="1:18" x14ac:dyDescent="0.2">
      <c r="A3" s="157" t="s">
        <v>4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</row>
    <row r="4" spans="1:18" ht="14.25" customHeight="1" x14ac:dyDescent="0.2"/>
    <row r="5" spans="1:18" ht="41.25" customHeight="1" x14ac:dyDescent="0.2">
      <c r="A5" s="129" t="s">
        <v>21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</row>
    <row r="6" spans="1:18" ht="18.600000000000001" customHeight="1" x14ac:dyDescent="0.2">
      <c r="A6" s="127" t="s">
        <v>7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</row>
    <row r="7" spans="1:18" ht="31.5" customHeight="1" x14ac:dyDescent="0.2">
      <c r="A7" s="127" t="s">
        <v>22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</row>
    <row r="8" spans="1:18" ht="22.5" customHeight="1" x14ac:dyDescent="0.2">
      <c r="A8" s="158" t="s">
        <v>206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</row>
    <row r="9" spans="1:18" ht="15" customHeight="1" x14ac:dyDescent="0.25">
      <c r="A9" s="32"/>
      <c r="B9" s="29"/>
      <c r="C9" s="80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1" spans="1:18" ht="99.75" customHeight="1" x14ac:dyDescent="0.2">
      <c r="A11" s="5" t="s">
        <v>0</v>
      </c>
      <c r="B11" s="20" t="s">
        <v>1</v>
      </c>
      <c r="C11" s="78" t="s">
        <v>62</v>
      </c>
      <c r="D11" s="20" t="s">
        <v>13</v>
      </c>
      <c r="E11" s="20" t="s">
        <v>14</v>
      </c>
      <c r="F11" s="6" t="s">
        <v>15</v>
      </c>
      <c r="G11" s="20" t="s">
        <v>16</v>
      </c>
      <c r="H11" s="20" t="s">
        <v>17</v>
      </c>
      <c r="I11" s="6" t="s">
        <v>9</v>
      </c>
      <c r="J11" s="5" t="s">
        <v>38</v>
      </c>
      <c r="K11" s="5" t="s">
        <v>39</v>
      </c>
      <c r="L11" s="5" t="s">
        <v>40</v>
      </c>
      <c r="M11" s="5" t="s">
        <v>11</v>
      </c>
      <c r="N11" s="11" t="s">
        <v>19</v>
      </c>
      <c r="O11" s="11" t="s">
        <v>5</v>
      </c>
    </row>
    <row r="12" spans="1:18" s="57" customFormat="1" ht="64.5" hidden="1" customHeight="1" x14ac:dyDescent="0.25">
      <c r="A12" s="51">
        <v>1</v>
      </c>
      <c r="B12" s="51" t="s">
        <v>64</v>
      </c>
      <c r="C12" s="83">
        <v>181154</v>
      </c>
      <c r="D12" s="51" t="s">
        <v>66</v>
      </c>
      <c r="E12" s="51" t="s">
        <v>67</v>
      </c>
      <c r="F12" s="76" t="s">
        <v>68</v>
      </c>
      <c r="G12" s="51" t="s">
        <v>69</v>
      </c>
      <c r="H12" s="51" t="s">
        <v>63</v>
      </c>
      <c r="I12" s="64">
        <v>20000</v>
      </c>
      <c r="J12" s="65" t="e">
        <f>'Выбор минимального значения'!#REF!</f>
        <v>#REF!</v>
      </c>
      <c r="K12" s="54" t="e">
        <f>J12*1.1</f>
        <v>#REF!</v>
      </c>
      <c r="L12" s="66">
        <v>0.12</v>
      </c>
      <c r="M12" s="67" t="e">
        <f>K12*1.12</f>
        <v>#REF!</v>
      </c>
      <c r="N12" s="68">
        <v>8.3800000000000008</v>
      </c>
      <c r="O12" s="68">
        <f>N12*I12</f>
        <v>167600.00000000003</v>
      </c>
      <c r="P12" s="69"/>
      <c r="Q12" s="70"/>
      <c r="R12" s="71"/>
    </row>
    <row r="13" spans="1:18" s="57" customFormat="1" ht="64.5" hidden="1" customHeight="1" x14ac:dyDescent="0.25">
      <c r="A13" s="87">
        <v>2</v>
      </c>
      <c r="B13" s="87" t="s">
        <v>64</v>
      </c>
      <c r="C13" s="87">
        <v>177377</v>
      </c>
      <c r="D13" s="87" t="s">
        <v>70</v>
      </c>
      <c r="E13" s="87" t="s">
        <v>67</v>
      </c>
      <c r="F13" s="87" t="s">
        <v>71</v>
      </c>
      <c r="G13" s="87" t="s">
        <v>72</v>
      </c>
      <c r="H13" s="87" t="s">
        <v>63</v>
      </c>
      <c r="I13" s="64">
        <v>12000</v>
      </c>
      <c r="J13" s="65" t="e">
        <f>'Выбор минимального значения'!#REF!</f>
        <v>#REF!</v>
      </c>
      <c r="K13" s="54" t="e">
        <f t="shared" ref="K13:K15" si="0">J13*1.1</f>
        <v>#REF!</v>
      </c>
      <c r="L13" s="66">
        <v>0.12</v>
      </c>
      <c r="M13" s="67" t="e">
        <f t="shared" ref="M13:M15" si="1">K13*1.12</f>
        <v>#REF!</v>
      </c>
      <c r="N13" s="68">
        <v>6.2</v>
      </c>
      <c r="O13" s="68">
        <f>N13*I13</f>
        <v>74400</v>
      </c>
      <c r="P13" s="69"/>
      <c r="Q13" s="70"/>
      <c r="R13" s="71"/>
    </row>
    <row r="14" spans="1:18" s="57" customFormat="1" ht="109.5" customHeight="1" x14ac:dyDescent="0.25">
      <c r="A14" s="91">
        <v>1</v>
      </c>
      <c r="B14" s="91" t="str">
        <f>'Выбор минимального значения'!B5</f>
        <v>Вальпроевая кислота</v>
      </c>
      <c r="C14" s="91">
        <v>184532</v>
      </c>
      <c r="D14" s="91" t="str">
        <f>'Справочник лекарств'!C8</f>
        <v>21.20.10.233-000001-1-00178-0000000000000</v>
      </c>
      <c r="E14" s="91" t="s">
        <v>67</v>
      </c>
      <c r="F14" s="91" t="str">
        <f>'Справочник лекарств'!E8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G14" s="91" t="str">
        <f>'Справочник лекарств'!F8</f>
        <v>300 мг</v>
      </c>
      <c r="H14" s="91" t="s">
        <v>63</v>
      </c>
      <c r="I14" s="64">
        <v>21000</v>
      </c>
      <c r="J14" s="65">
        <f>'Выбор минимального значения'!M5</f>
        <v>3.23</v>
      </c>
      <c r="K14" s="54">
        <f t="shared" si="0"/>
        <v>3.5530000000000004</v>
      </c>
      <c r="L14" s="66">
        <v>0.18</v>
      </c>
      <c r="M14" s="117">
        <f>K14*1.18</f>
        <v>4.1925400000000002</v>
      </c>
      <c r="N14" s="68">
        <v>4.1900000000000004</v>
      </c>
      <c r="O14" s="68">
        <f>N14*I14</f>
        <v>87990.000000000015</v>
      </c>
      <c r="P14" s="69"/>
      <c r="Q14" s="70"/>
      <c r="R14" s="71"/>
    </row>
    <row r="15" spans="1:18" s="57" customFormat="1" ht="124.5" customHeight="1" x14ac:dyDescent="0.25">
      <c r="A15" s="91">
        <v>2</v>
      </c>
      <c r="B15" s="91" t="str">
        <f>'Выбор минимального значения'!B6</f>
        <v xml:space="preserve">Вальпроевая кислота
</v>
      </c>
      <c r="C15" s="91">
        <v>184616</v>
      </c>
      <c r="D15" s="91" t="str">
        <f>'Справочник лекарств'!C9</f>
        <v>21.20.10.233-000001-1-00180-0000000000000</v>
      </c>
      <c r="E15" s="91" t="s">
        <v>67</v>
      </c>
      <c r="F15" s="91" t="str">
        <f>'Справочник лекарств'!E9</f>
        <v>Таблетки с пролонгированным высвобождением, покрытые оболочкой
ГРЛС: Таблетки пролонгированного действия покрытые пленочной оболочкой; Таблетки пролонгированного действия покрытые оболочкой; Таблетки с пролонгированным высвобождением покрытые пленочной оболочкой</v>
      </c>
      <c r="G15" s="91" t="str">
        <f>'Справочник лекарств'!F9</f>
        <v>500 мг</v>
      </c>
      <c r="H15" s="91" t="s">
        <v>63</v>
      </c>
      <c r="I15" s="64">
        <v>18000</v>
      </c>
      <c r="J15" s="65">
        <f>'Выбор минимального значения'!M6</f>
        <v>5.35</v>
      </c>
      <c r="K15" s="54">
        <f t="shared" si="0"/>
        <v>5.8849999999999998</v>
      </c>
      <c r="L15" s="66">
        <v>0.12</v>
      </c>
      <c r="M15" s="117">
        <f t="shared" si="1"/>
        <v>6.5912000000000006</v>
      </c>
      <c r="N15" s="68">
        <v>6.59</v>
      </c>
      <c r="O15" s="68">
        <f>N15*I15</f>
        <v>118620</v>
      </c>
      <c r="P15" s="69"/>
      <c r="Q15" s="70"/>
      <c r="R15" s="71"/>
    </row>
    <row r="16" spans="1:18" ht="27.75" customHeight="1" x14ac:dyDescent="0.2">
      <c r="A16" s="159" t="s">
        <v>212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1"/>
      <c r="O16" s="47">
        <f>SUM(O14:O15)</f>
        <v>206610</v>
      </c>
      <c r="P16" s="43"/>
      <c r="Q16" s="43"/>
      <c r="R16" s="44"/>
    </row>
    <row r="17" spans="1:18" ht="15.75" x14ac:dyDescent="0.25">
      <c r="A17" s="17"/>
      <c r="B17" s="17"/>
      <c r="C17" s="79"/>
      <c r="D17" s="17"/>
      <c r="E17" s="17"/>
      <c r="F17" s="17"/>
      <c r="G17" s="17"/>
      <c r="H17" s="18"/>
      <c r="I17" s="17"/>
      <c r="J17" s="17"/>
      <c r="K17" s="17"/>
      <c r="L17" s="17"/>
      <c r="M17" s="17"/>
      <c r="N17" s="17"/>
      <c r="O17" s="73"/>
      <c r="P17" s="43"/>
      <c r="Q17" s="43"/>
      <c r="R17" s="43"/>
    </row>
    <row r="18" spans="1:18" ht="24.75" customHeight="1" x14ac:dyDescent="0.2">
      <c r="A18" s="154" t="s">
        <v>31</v>
      </c>
      <c r="B18" s="154"/>
      <c r="C18" s="154"/>
      <c r="D18" s="154"/>
      <c r="E18" s="154"/>
      <c r="F18" s="154"/>
      <c r="G18" s="154"/>
      <c r="H18" s="154"/>
      <c r="I18" s="156">
        <f>O16</f>
        <v>206610</v>
      </c>
      <c r="J18" s="156"/>
      <c r="K18" s="48"/>
      <c r="L18" s="17"/>
      <c r="M18" s="17"/>
      <c r="N18" s="17"/>
      <c r="O18" s="7"/>
      <c r="P18" s="43"/>
      <c r="Q18" s="43"/>
      <c r="R18" s="43"/>
    </row>
    <row r="19" spans="1:18" ht="6.75" customHeight="1" x14ac:dyDescent="0.2">
      <c r="A19" s="17"/>
      <c r="B19" s="17"/>
      <c r="C19" s="79"/>
      <c r="D19" s="17"/>
      <c r="E19" s="17"/>
      <c r="F19" s="17"/>
      <c r="G19" s="17"/>
      <c r="H19" s="18"/>
      <c r="I19" s="17"/>
      <c r="J19" s="17"/>
      <c r="K19" s="17"/>
      <c r="L19" s="17"/>
      <c r="M19" s="17"/>
      <c r="N19" s="17"/>
      <c r="O19" s="7"/>
      <c r="P19" s="43"/>
      <c r="Q19" s="43"/>
      <c r="R19" s="43"/>
    </row>
    <row r="20" spans="1:18" x14ac:dyDescent="0.2">
      <c r="A20" s="8" t="s">
        <v>42</v>
      </c>
      <c r="B20" s="17"/>
      <c r="C20" s="79"/>
      <c r="D20" s="17"/>
      <c r="E20" s="17"/>
      <c r="F20" s="17"/>
      <c r="G20" s="17"/>
      <c r="H20" s="18"/>
      <c r="I20" s="17"/>
      <c r="J20" s="17"/>
      <c r="K20" s="17"/>
      <c r="L20" s="17"/>
      <c r="M20" s="17"/>
      <c r="N20" s="17"/>
      <c r="O20" s="7"/>
      <c r="P20" s="43"/>
      <c r="Q20" s="43"/>
      <c r="R20" s="43"/>
    </row>
    <row r="21" spans="1:18" x14ac:dyDescent="0.2">
      <c r="A21" s="8" t="s">
        <v>43</v>
      </c>
      <c r="O21" s="41"/>
      <c r="P21" s="43"/>
      <c r="Q21" s="43"/>
      <c r="R21" s="43"/>
    </row>
    <row r="22" spans="1:18" ht="55.15" customHeight="1" x14ac:dyDescent="0.2">
      <c r="A22" s="127" t="s">
        <v>41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43"/>
      <c r="Q22" s="43"/>
      <c r="R22" s="44"/>
    </row>
    <row r="23" spans="1:18" ht="18" customHeight="1" x14ac:dyDescent="0.2">
      <c r="A23" s="119" t="s">
        <v>205</v>
      </c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43"/>
      <c r="Q23" s="43"/>
      <c r="R23" s="45"/>
    </row>
    <row r="24" spans="1:18" ht="10.5" customHeight="1" x14ac:dyDescent="0.25">
      <c r="G24" s="3"/>
      <c r="H24" s="34"/>
      <c r="I24" s="33"/>
      <c r="J24" s="33"/>
      <c r="L24" s="12"/>
      <c r="M24" s="13"/>
      <c r="N24" s="3"/>
      <c r="O24" s="3"/>
      <c r="P24" s="43"/>
      <c r="Q24" s="43"/>
      <c r="R24" s="43"/>
    </row>
    <row r="25" spans="1:18" ht="15" customHeight="1" x14ac:dyDescent="0.2">
      <c r="A25" s="120" t="s">
        <v>60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43"/>
      <c r="Q25" s="43"/>
      <c r="R25" s="43"/>
    </row>
    <row r="26" spans="1:18" ht="25.5" hidden="1" customHeight="1" x14ac:dyDescent="0.25">
      <c r="B26" s="3"/>
      <c r="C26" s="3"/>
      <c r="D26" s="3"/>
      <c r="F26" s="2" t="s">
        <v>59</v>
      </c>
      <c r="G26" s="3"/>
      <c r="H26" s="34"/>
      <c r="I26" s="34"/>
      <c r="J26" s="34"/>
      <c r="K26" s="3"/>
      <c r="L26" s="3"/>
      <c r="M26" s="3"/>
    </row>
    <row r="27" spans="1:18" ht="23.25" customHeight="1" x14ac:dyDescent="0.2">
      <c r="A27" s="118" t="s">
        <v>61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</row>
    <row r="28" spans="1:18" ht="3" customHeight="1" x14ac:dyDescent="0.25">
      <c r="B28" s="3"/>
      <c r="C28" s="3"/>
      <c r="D28" s="3"/>
      <c r="G28" s="3"/>
      <c r="H28" s="33"/>
      <c r="I28" s="35"/>
      <c r="J28"/>
    </row>
    <row r="29" spans="1:18" ht="15" customHeight="1" x14ac:dyDescent="0.2">
      <c r="A29" s="118" t="s">
        <v>210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53" t="s">
        <v>208</v>
      </c>
      <c r="N29" s="153"/>
      <c r="O29" s="153"/>
    </row>
  </sheetData>
  <mergeCells count="11">
    <mergeCell ref="M29:O29"/>
    <mergeCell ref="K2:O2"/>
    <mergeCell ref="A18:H18"/>
    <mergeCell ref="A22:O22"/>
    <mergeCell ref="I18:J18"/>
    <mergeCell ref="A3:O3"/>
    <mergeCell ref="A5:O5"/>
    <mergeCell ref="A6:O6"/>
    <mergeCell ref="A7:O7"/>
    <mergeCell ref="A8:O8"/>
    <mergeCell ref="A16:N16"/>
  </mergeCells>
  <pageMargins left="0.25" right="0.25" top="0.75" bottom="0.75" header="0.3" footer="0.3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Павлова Наталья Александровна</cp:lastModifiedBy>
  <cp:lastPrinted>2026-04-21T11:29:57Z</cp:lastPrinted>
  <dcterms:created xsi:type="dcterms:W3CDTF">2018-01-29T11:31:17Z</dcterms:created>
  <dcterms:modified xsi:type="dcterms:W3CDTF">2026-04-21T11:49:33Z</dcterms:modified>
</cp:coreProperties>
</file>