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B503BB49-F1FE-400C-BC02-DC4DFBD09255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5" i="1" l="1"/>
  <c r="M5" i="1"/>
  <c r="P5" i="1" s="1"/>
  <c r="S5" i="1" s="1"/>
  <c r="O5" i="1" l="1"/>
  <c r="S6" i="1"/>
  <c r="Q5" i="1"/>
  <c r="R5" i="1" l="1"/>
  <c r="N7" i="1" l="1"/>
</calcChain>
</file>

<file path=xl/sharedStrings.xml><?xml version="1.0" encoding="utf-8"?>
<sst xmlns="http://schemas.openxmlformats.org/spreadsheetml/2006/main" count="31" uniqueCount="30">
  <si>
    <t>№</t>
  </si>
  <si>
    <t>Ед. изм</t>
  </si>
  <si>
    <t>Данные реестра контрактов (руб./ед.изм.)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</si>
  <si>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</si>
  <si>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</si>
  <si>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 xml:space="preserve">Номер сведений о контракте 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</si>
  <si>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</si>
  <si>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</si>
  <si>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</si>
  <si>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</t>
    </r>
    <r>
      <rPr>
        <b/>
        <i/>
        <sz val="10"/>
        <color indexed="8"/>
        <rFont val="Times New Roman"/>
        <family val="1"/>
        <charset val="204"/>
      </rPr>
      <t>не должен превышать 33%</t>
    </r>
    <r>
      <rPr>
        <i/>
        <sz val="10"/>
        <color indexed="8"/>
        <rFont val="Times New Roman"/>
        <family val="1"/>
        <charset val="204"/>
      </rPr>
      <t>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</si>
  <si>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</si>
  <si>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</si>
  <si>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</si>
  <si>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</si>
  <si>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-</t>
  </si>
  <si>
    <t>В результате проведенного расчета НМЦ  договора составила:</t>
  </si>
  <si>
    <t>руб.</t>
  </si>
  <si>
    <t xml:space="preserve"> ОБОСНОВАНИЕ НАЧАЛЬНОЙ (МАКСИМАЛЬНОЙ) ЦЕНЫ ДОГОВОРА </t>
  </si>
  <si>
    <t>Кол-во</t>
  </si>
  <si>
    <t>Наименование товара</t>
  </si>
  <si>
    <t>ИЦИ №1
Вх. №194 от 15.04.2026</t>
  </si>
  <si>
    <t>ИЦИ №2
Вх. №195 от 15.04.2026</t>
  </si>
  <si>
    <t>ИЦИ №3
Вх. №196 от 15.04.2026</t>
  </si>
  <si>
    <t>ИЦИ №4
Вх. №197 от 15.04.2026</t>
  </si>
  <si>
    <t>ИЦИ №5
Вх. №198 от 15.04.2026</t>
  </si>
  <si>
    <t>ИЦИ №6
Вх. №199 от 15.04.2026</t>
  </si>
  <si>
    <t>Номер источника ценовой информации (ИЦИ №i) и цена единицы товара, работы, услуги, представленная i-тым ИЦИ (Цi), руб.</t>
  </si>
  <si>
    <t>Начальная (максимальная) цена контракта (договора) определяется и обосновывается Заказчиком посредством применения метода сопоставимых рыночных цен (анализа рынка), согласно Приказа Минэкономразвития России от 02.10.2013 № 567 и статьей 22 ФЗ № 44.</t>
  </si>
  <si>
    <t>Костюм мужской классический  "тройка" (пиджак, жилет, брюки)</t>
  </si>
  <si>
    <t>комплект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</si>
</sst>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2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7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vertical="center"/>
      <protection locked="0"/>
    </xf>
    <xf numFmtId="0" fontId="1" fillId="0" borderId="0" xfId="0" applyFont="1" applyAlignment="1">
      <alignment vertical="center"/>
    </xf>
    <xf numFmtId="0" fontId="6" fillId="0" borderId="0" xfId="0" applyFont="1"/>
    <xf numFmtId="4" fontId="9" fillId="0" borderId="0" xfId="0" applyNumberFormat="1" applyFont="1" applyBorder="1" applyAlignment="1" applyProtection="1">
      <alignment vertical="center"/>
      <protection locked="0"/>
    </xf>
    <xf numFmtId="4" fontId="9" fillId="0" borderId="3" xfId="0" applyNumberFormat="1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4" fontId="1" fillId="0" borderId="0" xfId="0" applyNumberFormat="1" applyFont="1" applyAlignment="1">
      <alignment vertical="center"/>
    </xf>
    <xf numFmtId="2" fontId="0" fillId="0" borderId="0" xfId="0" applyNumberFormat="1"/>
    <xf numFmtId="1" fontId="6" fillId="0" borderId="1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top" wrapText="1"/>
    </xf>
    <xf numFmtId="0" fontId="10" fillId="0" borderId="1" xfId="0" applyFont="1" applyBorder="1" applyAlignment="1">
      <alignment wrapTex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/>
    </xf>
    <xf numFmtId="4" fontId="9" fillId="0" borderId="3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 applyProtection="1">
      <alignment horizontal="left" vertical="top" wrapText="1"/>
      <protection locked="0"/>
    </xf>
    <xf numFmtId="0" fontId="9" fillId="0" borderId="6" xfId="0" applyFont="1" applyBorder="1" applyAlignment="1">
      <alignment horizontal="left"/>
    </xf>
    <xf numFmtId="0" fontId="8" fillId="0" borderId="5" xfId="0" applyFont="1" applyBorder="1" applyAlignment="1" applyProtection="1">
      <alignment horizontal="left" vertical="top" wrapText="1"/>
      <protection locked="0"/>
    </xf>
    <xf numFmtId="0" fontId="8" fillId="0" borderId="5" xfId="0" applyFont="1" applyBorder="1"/>
    <xf numFmtId="164" fontId="8" fillId="0" borderId="5" xfId="0" applyNumberFormat="1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wrapText="1"/>
      <protection locked="0"/>
    </xf>
    <xf numFmtId="2" fontId="9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19050</xdr:colOff>
      <xdr:row>3</xdr:row>
      <xdr:rowOff>952500</xdr:rowOff>
    </xdr:from>
    <xdr:to>
      <xdr:col>15</xdr:col>
      <xdr:colOff>0</xdr:colOff>
      <xdr:row>3</xdr:row>
      <xdr:rowOff>1304925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48AC07F4-F313-417F-90BA-E58CC50A4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28925"/>
          <a:ext cx="11144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19050</xdr:colOff>
      <xdr:row>3</xdr:row>
      <xdr:rowOff>923925</xdr:rowOff>
    </xdr:from>
    <xdr:to>
      <xdr:col>13</xdr:col>
      <xdr:colOff>1019175</xdr:colOff>
      <xdr:row>3</xdr:row>
      <xdr:rowOff>1362075</xdr:rowOff>
    </xdr:to>
    <xdr:pic>
      <xdr:nvPicPr>
        <xdr:cNvPr id="11" name="Picture 2">
          <a:extLst>
            <a:ext uri="{FF2B5EF4-FFF2-40B4-BE49-F238E27FC236}">
              <a16:creationId xmlns:a16="http://schemas.microsoft.com/office/drawing/2014/main" id="{A2FC52F7-9FCB-4245-B4ED-DE476C412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2800350"/>
          <a:ext cx="8858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19050</xdr:colOff>
      <xdr:row>3</xdr:row>
      <xdr:rowOff>1600200</xdr:rowOff>
    </xdr:from>
    <xdr:to>
      <xdr:col>15</xdr:col>
      <xdr:colOff>1447800</xdr:colOff>
      <xdr:row>3</xdr:row>
      <xdr:rowOff>1962150</xdr:rowOff>
    </xdr:to>
    <xdr:pic>
      <xdr:nvPicPr>
        <xdr:cNvPr id="12" name="Picture 5">
          <a:extLst>
            <a:ext uri="{FF2B5EF4-FFF2-40B4-BE49-F238E27FC236}">
              <a16:creationId xmlns:a16="http://schemas.microsoft.com/office/drawing/2014/main" id="{95E6C5F2-E074-4763-8A56-2D4320303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2150" y="3476625"/>
          <a:ext cx="13906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266700</xdr:colOff>
      <xdr:row>3</xdr:row>
      <xdr:rowOff>1400175</xdr:rowOff>
    </xdr:from>
    <xdr:to>
      <xdr:col>15</xdr:col>
      <xdr:colOff>419100</xdr:colOff>
      <xdr:row>3</xdr:row>
      <xdr:rowOff>1628775</xdr:rowOff>
    </xdr:to>
    <xdr:pic>
      <xdr:nvPicPr>
        <xdr:cNvPr id="13" name="Picture 6">
          <a:extLst>
            <a:ext uri="{FF2B5EF4-FFF2-40B4-BE49-F238E27FC236}">
              <a16:creationId xmlns:a16="http://schemas.microsoft.com/office/drawing/2014/main" id="{1C5AACF3-F7C4-448B-9E1F-0F149BD98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9800" y="327660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1"/>
  <sheetViews>
    <sheetView tabSelected="1" zoomScale="115" zoomScaleNormal="115" workbookViewId="0">
      <selection activeCell="C10" sqref="C10"/>
    </sheetView>
  </sheetViews>
  <sheetFormatPr defaultRowHeight="15" x14ac:dyDescent="0.25"/>
  <cols>
    <col min="2" max="2" width="20.28515625" bestFit="1" customWidth="1"/>
    <col min="5" max="10" width="11.42578125" customWidth="1"/>
    <col min="11" max="11" width="10" customWidth="1"/>
    <col min="13" max="13" width="10.7109375" customWidth="1"/>
    <col min="14" max="14" width="17.42578125" customWidth="1"/>
    <col min="15" max="15" width="16.42578125" customWidth="1"/>
    <col min="16" max="16" width="24.28515625" customWidth="1"/>
    <col min="17" max="17" width="10.28515625" customWidth="1"/>
    <col min="18" max="18" width="10.42578125" customWidth="1"/>
    <col min="19" max="19" width="16" customWidth="1"/>
    <col min="20" max="21" width="10.5703125" bestFit="1" customWidth="1"/>
  </cols>
  <sheetData>
    <row r="1" spans="1:22" ht="41.25" customHeight="1" x14ac:dyDescent="0.25">
      <c r="A1" s="32" t="s">
        <v>17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</row>
    <row r="2" spans="1:22" ht="41.25" customHeight="1" x14ac:dyDescent="0.25">
      <c r="A2" s="31" t="s">
        <v>27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</row>
    <row r="3" spans="1:22" ht="51" customHeight="1" x14ac:dyDescent="0.25">
      <c r="A3" s="33" t="s">
        <v>0</v>
      </c>
      <c r="B3" s="33" t="s">
        <v>19</v>
      </c>
      <c r="C3" s="33" t="s">
        <v>1</v>
      </c>
      <c r="D3" s="33" t="s">
        <v>18</v>
      </c>
      <c r="E3" s="33" t="s">
        <v>26</v>
      </c>
      <c r="F3" s="33"/>
      <c r="G3" s="33"/>
      <c r="H3" s="33"/>
      <c r="I3" s="33"/>
      <c r="J3" s="33"/>
      <c r="K3" s="33" t="s">
        <v>2</v>
      </c>
      <c r="L3" s="33"/>
      <c r="M3" s="35" t="s">
        <v>3</v>
      </c>
      <c r="N3" s="35"/>
      <c r="O3" s="35"/>
      <c r="P3" s="36" t="s">
        <v>4</v>
      </c>
      <c r="Q3" s="36"/>
      <c r="R3" s="36"/>
      <c r="S3" s="36"/>
    </row>
    <row r="4" spans="1:22" ht="150" customHeight="1" x14ac:dyDescent="0.25">
      <c r="A4" s="33"/>
      <c r="B4" s="34"/>
      <c r="C4" s="33"/>
      <c r="D4" s="33"/>
      <c r="E4" s="13" t="s">
        <v>20</v>
      </c>
      <c r="F4" s="13" t="s">
        <v>21</v>
      </c>
      <c r="G4" s="13" t="s">
        <v>22</v>
      </c>
      <c r="H4" s="13" t="s">
        <v>23</v>
      </c>
      <c r="I4" s="13" t="s">
        <v>24</v>
      </c>
      <c r="J4" s="13" t="s">
        <v>25</v>
      </c>
      <c r="K4" s="1" t="s">
        <v>5</v>
      </c>
      <c r="L4" s="1" t="s">
        <v>6</v>
      </c>
      <c r="M4" s="1" t="s">
        <v>7</v>
      </c>
      <c r="N4" s="1" t="s">
        <v>8</v>
      </c>
      <c r="O4" s="1" t="s">
        <v>9</v>
      </c>
      <c r="P4" s="1" t="s">
        <v>10</v>
      </c>
      <c r="Q4" s="1" t="s">
        <v>11</v>
      </c>
      <c r="R4" s="1" t="s">
        <v>12</v>
      </c>
      <c r="S4" s="1" t="s">
        <v>13</v>
      </c>
    </row>
    <row r="5" spans="1:22" ht="71.25" customHeight="1" x14ac:dyDescent="0.25">
      <c r="A5" s="15">
        <v>1</v>
      </c>
      <c r="B5" s="14" t="s">
        <v>28</v>
      </c>
      <c r="C5" s="16" t="s">
        <v>29</v>
      </c>
      <c r="D5" s="12">
        <v>1</v>
      </c>
      <c r="E5" s="17">
        <v>19900</v>
      </c>
      <c r="F5" s="17">
        <v>29750</v>
      </c>
      <c r="G5" s="17">
        <v>27900</v>
      </c>
      <c r="H5" s="17">
        <v>50997</v>
      </c>
      <c r="I5" s="17">
        <v>47970</v>
      </c>
      <c r="J5" s="17">
        <v>35180</v>
      </c>
      <c r="K5" s="29" t="s">
        <v>14</v>
      </c>
      <c r="L5" s="29" t="s">
        <v>14</v>
      </c>
      <c r="M5" s="18">
        <f>ROUND(AVERAGE(E5:J5),2)</f>
        <v>35282.83</v>
      </c>
      <c r="N5" s="19">
        <f>SQRT(VAR(E5:J5))</f>
        <v>12080.230468276117</v>
      </c>
      <c r="O5" s="20">
        <f>N5/M5*100</f>
        <v>34.238269629380966</v>
      </c>
      <c r="P5" s="18">
        <f>D5*M5</f>
        <v>35282.83</v>
      </c>
      <c r="Q5" s="18">
        <f>M5</f>
        <v>35282.83</v>
      </c>
      <c r="R5" s="21">
        <f>M5</f>
        <v>35282.83</v>
      </c>
      <c r="S5" s="22">
        <f>P5</f>
        <v>35282.83</v>
      </c>
      <c r="T5" s="11"/>
      <c r="U5" s="11"/>
      <c r="V5" s="11"/>
    </row>
    <row r="6" spans="1:22" x14ac:dyDescent="0.25">
      <c r="A6" s="23"/>
      <c r="B6" s="24"/>
      <c r="C6" s="25"/>
      <c r="D6" s="26"/>
      <c r="E6" s="27"/>
      <c r="F6" s="27"/>
      <c r="G6" s="27"/>
      <c r="H6" s="27"/>
      <c r="I6" s="27"/>
      <c r="J6" s="27"/>
      <c r="K6" s="28"/>
      <c r="L6" s="8"/>
      <c r="M6" s="8"/>
      <c r="N6" s="8"/>
      <c r="O6" s="8"/>
      <c r="P6" s="8"/>
      <c r="Q6" s="8"/>
      <c r="R6" s="9"/>
      <c r="S6" s="7">
        <f>SUM(S5:S5)</f>
        <v>35282.83</v>
      </c>
      <c r="T6" s="11"/>
      <c r="U6" s="11"/>
    </row>
    <row r="7" spans="1:22" ht="15.75" x14ac:dyDescent="0.25">
      <c r="A7" s="2"/>
      <c r="B7" s="30" t="s">
        <v>15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6">
        <f>S6</f>
        <v>35282.83</v>
      </c>
      <c r="O7" s="4" t="s">
        <v>16</v>
      </c>
      <c r="P7" s="10"/>
      <c r="Q7" s="3"/>
      <c r="R7" s="3"/>
      <c r="S7" s="3"/>
    </row>
    <row r="8" spans="1:22" ht="15.75" x14ac:dyDescent="0.25">
      <c r="A8" s="5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5"/>
      <c r="O8" s="5"/>
      <c r="P8" s="6"/>
      <c r="Q8" s="5"/>
      <c r="R8" s="5"/>
      <c r="S8" s="5"/>
    </row>
    <row r="9" spans="1:22" x14ac:dyDescent="0.25">
      <c r="P9" s="5"/>
    </row>
    <row r="10" spans="1:22" x14ac:dyDescent="0.25">
      <c r="P10" s="5"/>
    </row>
    <row r="11" spans="1:22" x14ac:dyDescent="0.25">
      <c r="P11" s="5"/>
    </row>
  </sheetData>
  <mergeCells count="12">
    <mergeCell ref="B8:M8"/>
    <mergeCell ref="A2:S2"/>
    <mergeCell ref="A1:S1"/>
    <mergeCell ref="B7:M7"/>
    <mergeCell ref="A3:A4"/>
    <mergeCell ref="B3:B4"/>
    <mergeCell ref="C3:C4"/>
    <mergeCell ref="D3:D4"/>
    <mergeCell ref="E3:J3"/>
    <mergeCell ref="K3:L3"/>
    <mergeCell ref="M3:O3"/>
    <mergeCell ref="P3:S3"/>
  </mergeCells>
  <pageMargins left="0.7" right="0.7" top="0.75" bottom="0.75" header="0.3" footer="0.3"/>
  <pageSetup paperSize="9" scale="5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2026-04-17T08:19:33Z</dcterms:modified>
</cp:coreProperties>
</file>