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m11\Yandex.Disk\работа\652\2026\Хозы\"/>
    </mc:Choice>
  </mc:AlternateContent>
  <xr:revisionPtr revIDLastSave="0" documentId="13_ncr:1_{3A06E591-687C-4E53-9745-69BE34F4B4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3" sheetId="3" r:id="rId2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1" l="1"/>
  <c r="J20" i="1" s="1"/>
  <c r="H20" i="1"/>
  <c r="G21" i="1"/>
  <c r="H21" i="1"/>
  <c r="G22" i="1"/>
  <c r="J22" i="1" s="1"/>
  <c r="H22" i="1"/>
  <c r="G23" i="1"/>
  <c r="H23" i="1"/>
  <c r="G24" i="1"/>
  <c r="J24" i="1" s="1"/>
  <c r="H24" i="1"/>
  <c r="G25" i="1"/>
  <c r="J25" i="1" s="1"/>
  <c r="H25" i="1"/>
  <c r="I25" i="1" s="1"/>
  <c r="G26" i="1"/>
  <c r="J26" i="1" s="1"/>
  <c r="H26" i="1"/>
  <c r="I23" i="1" l="1"/>
  <c r="I21" i="1"/>
  <c r="I22" i="1"/>
  <c r="I26" i="1"/>
  <c r="L26" i="1"/>
  <c r="I20" i="1"/>
  <c r="I24" i="1"/>
  <c r="L25" i="1"/>
  <c r="L24" i="1"/>
  <c r="L23" i="1"/>
  <c r="L22" i="1"/>
  <c r="L21" i="1"/>
  <c r="L20" i="1"/>
  <c r="H19" i="1"/>
  <c r="G19" i="1"/>
  <c r="H18" i="1"/>
  <c r="G18" i="1"/>
  <c r="L18" i="1" s="1"/>
  <c r="H17" i="1"/>
  <c r="G17" i="1"/>
  <c r="H16" i="1"/>
  <c r="G16" i="1"/>
  <c r="L16" i="1" s="1"/>
  <c r="H15" i="1"/>
  <c r="G15" i="1"/>
  <c r="H14" i="1"/>
  <c r="G14" i="1"/>
  <c r="H13" i="1"/>
  <c r="G13" i="1"/>
  <c r="H12" i="1"/>
  <c r="G12" i="1"/>
  <c r="L12" i="1" s="1"/>
  <c r="H11" i="1"/>
  <c r="G11" i="1"/>
  <c r="J11" i="1" s="1"/>
  <c r="L11" i="1" s="1"/>
  <c r="J13" i="1" l="1"/>
  <c r="L13" i="1" s="1"/>
  <c r="J14" i="1"/>
  <c r="L14" i="1" s="1"/>
  <c r="J19" i="1"/>
  <c r="L19" i="1" s="1"/>
  <c r="J17" i="1"/>
  <c r="L17" i="1" s="1"/>
  <c r="L15" i="1"/>
  <c r="I17" i="1"/>
  <c r="I13" i="1"/>
  <c r="I16" i="1"/>
  <c r="I18" i="1"/>
  <c r="I12" i="1"/>
  <c r="I14" i="1"/>
  <c r="I11" i="1"/>
  <c r="I15" i="1"/>
  <c r="I19" i="1"/>
  <c r="L27" i="1" l="1"/>
</calcChain>
</file>

<file path=xl/sharedStrings.xml><?xml version="1.0" encoding="utf-8"?>
<sst xmlns="http://schemas.openxmlformats.org/spreadsheetml/2006/main" count="69" uniqueCount="56">
  <si>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</si>
  <si>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</si>
  <si>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</si>
  <si>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</si>
  <si>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</si>
  <si>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</si>
  <si>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</si>
  <si>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</si>
  <si>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</si>
  <si>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</si>
  <si>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Итого</t>
  </si>
  <si>
    <t>Контрактный управляющий</t>
  </si>
  <si>
    <t>Аракелян А А</t>
  </si>
  <si>
    <t xml:space="preserve">наименьшая цена </t>
  </si>
  <si>
    <r>
      <t>Коммерческое предложение  №1 от 18</t>
    </r>
    <r>
      <rPr>
        <sz val="11"/>
        <rFont val="Times New Roman"/>
        <family val="1"/>
        <charset val="204"/>
      </rPr>
      <t>.02.2026</t>
    </r>
  </si>
  <si>
    <r>
      <t xml:space="preserve">Коммерческое предложение  №2 от  </t>
    </r>
    <r>
      <rPr>
        <sz val="11"/>
        <rFont val="Times New Roman"/>
        <family val="1"/>
        <charset val="204"/>
      </rPr>
      <t>18.02.2026</t>
    </r>
  </si>
  <si>
    <r>
      <t xml:space="preserve">Коммерческое предложение № 3 от </t>
    </r>
    <r>
      <rPr>
        <sz val="11"/>
        <rFont val="Times New Roman"/>
        <family val="1"/>
        <charset val="204"/>
      </rPr>
      <t>18.02.2026</t>
    </r>
  </si>
  <si>
    <t>ПП РФ 1875</t>
  </si>
  <si>
    <t xml:space="preserve">Среднее квадратичное отклонение, руб.
</t>
  </si>
  <si>
    <t>Ограничение</t>
  </si>
  <si>
    <t>Преимущество</t>
  </si>
  <si>
    <t>Запрет</t>
  </si>
  <si>
    <t>Средство для мытья пола 5 кг</t>
  </si>
  <si>
    <t xml:space="preserve">Средство для удаления ржавчины и известкового налета </t>
  </si>
  <si>
    <t>Перчатки хозяйственные латексные</t>
  </si>
  <si>
    <t xml:space="preserve">Чистящее средство </t>
  </si>
  <si>
    <t>Мыло жидкое 5 л</t>
  </si>
  <si>
    <t xml:space="preserve">Средство для мытья стекол и зеркал </t>
  </si>
  <si>
    <t xml:space="preserve">Крем регенерирующий </t>
  </si>
  <si>
    <t>Крем регенерирующий</t>
  </si>
  <si>
    <t>Тряпка для мытья пола из микрофибры,</t>
  </si>
  <si>
    <t>Мешки для мусора 120 л</t>
  </si>
  <si>
    <t>Мешки для мусора с 60 л</t>
  </si>
  <si>
    <t xml:space="preserve">Мел белый круглый </t>
  </si>
  <si>
    <t>Средство дезинфицирующее 1 кг</t>
  </si>
  <si>
    <t>Антисептик для рук и поверхностей</t>
  </si>
  <si>
    <t>Полотенца бумажные 2-х слойные</t>
  </si>
  <si>
    <t xml:space="preserve">Полотенца бумажные </t>
  </si>
  <si>
    <t>20.41.32.110</t>
  </si>
  <si>
    <t>20.42.15.141</t>
  </si>
  <si>
    <t>Поставка хозяйственных товаров  для нужд ГБОУ  гимназия № 652  Выборгского района Санкт-Петербурга  по адресу 194223, г. Санкт-Петербург, пр. Тореза, дом 41, литера А в 2026 году.</t>
  </si>
  <si>
    <r>
      <t xml:space="preserve">20.41.32.114-001
</t>
    </r>
    <r>
      <rPr>
        <sz val="11"/>
        <color rgb="FFFF0000"/>
        <rFont val="Times New Roman"/>
        <family val="1"/>
        <charset val="204"/>
      </rPr>
      <t>117.01</t>
    </r>
  </si>
  <si>
    <r>
      <t xml:space="preserve">22.19.60.114-004
</t>
    </r>
    <r>
      <rPr>
        <sz val="11"/>
        <color rgb="FFFF0000"/>
        <rFont val="Times New Roman"/>
        <family val="1"/>
        <charset val="204"/>
      </rPr>
      <t>86.47</t>
    </r>
  </si>
  <si>
    <r>
      <t xml:space="preserve">20.41.44.120-001
</t>
    </r>
    <r>
      <rPr>
        <sz val="11"/>
        <color rgb="FFFF0000"/>
        <rFont val="Times New Roman"/>
        <family val="1"/>
        <charset val="204"/>
      </rPr>
      <t>199.10</t>
    </r>
  </si>
  <si>
    <r>
      <t xml:space="preserve">20.41.31.130-007
</t>
    </r>
    <r>
      <rPr>
        <sz val="11"/>
        <color rgb="FFFF0000"/>
        <rFont val="Times New Roman"/>
        <family val="1"/>
        <charset val="204"/>
      </rPr>
      <t>56.92</t>
    </r>
  </si>
  <si>
    <r>
      <t xml:space="preserve">20.41.32.113-003
</t>
    </r>
    <r>
      <rPr>
        <sz val="11"/>
        <color rgb="FFFF0000"/>
        <rFont val="Times New Roman"/>
        <family val="1"/>
        <charset val="204"/>
      </rPr>
      <t>80.77</t>
    </r>
  </si>
  <si>
    <r>
      <t xml:space="preserve">20.42.15.141-002
</t>
    </r>
    <r>
      <rPr>
        <sz val="11"/>
        <color rgb="FFFF0000"/>
        <rFont val="Times New Roman"/>
        <family val="1"/>
        <charset val="204"/>
      </rPr>
      <t>113.97</t>
    </r>
  </si>
  <si>
    <r>
      <t xml:space="preserve">13.92.29.110-089
</t>
    </r>
    <r>
      <rPr>
        <sz val="11"/>
        <color rgb="FFFF0000"/>
        <rFont val="Times New Roman"/>
        <family val="1"/>
        <charset val="204"/>
      </rPr>
      <t>285.88</t>
    </r>
  </si>
  <si>
    <t>22.22.10.000-00000005</t>
  </si>
  <si>
    <r>
      <t xml:space="preserve">22.22.11.190-004
</t>
    </r>
    <r>
      <rPr>
        <sz val="11"/>
        <color rgb="FFFF0000"/>
        <rFont val="Times New Roman"/>
        <family val="1"/>
        <charset val="204"/>
      </rPr>
      <t>79.14</t>
    </r>
  </si>
  <si>
    <r>
      <t xml:space="preserve">32.99.15.140-004
</t>
    </r>
    <r>
      <rPr>
        <sz val="11"/>
        <color rgb="FFFF0000"/>
        <rFont val="Times New Roman"/>
        <family val="1"/>
        <charset val="204"/>
      </rPr>
      <t>359.45</t>
    </r>
  </si>
  <si>
    <r>
      <t xml:space="preserve">20.20.14.000-035
</t>
    </r>
    <r>
      <rPr>
        <sz val="11"/>
        <color rgb="FFFF0000"/>
        <rFont val="Times New Roman"/>
        <family val="1"/>
        <charset val="204"/>
      </rPr>
      <t>1434.50</t>
    </r>
  </si>
  <si>
    <t>20.20.14.000-045</t>
  </si>
  <si>
    <t xml:space="preserve">17.22.11.130-00000009 </t>
  </si>
  <si>
    <t>17.22.11.130-00000005</t>
  </si>
  <si>
    <t>Предельные цены по состоянию на 15.04.2026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</si>
</sst>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4" fontId="2" fillId="0" borderId="1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4" fontId="2" fillId="3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9" fontId="2" fillId="0" borderId="3" xfId="1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 shrinkToFit="1"/>
    </xf>
    <xf numFmtId="0" fontId="2" fillId="3" borderId="3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4" fontId="16" fillId="0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wrapText="1" shrinkToFit="1"/>
    </xf>
    <xf numFmtId="0" fontId="13" fillId="3" borderId="1" xfId="0" applyFont="1" applyFill="1" applyBorder="1" applyAlignment="1">
      <alignment horizontal="center" vertical="center" wrapText="1"/>
    </xf>
    <xf numFmtId="4" fontId="2" fillId="3" borderId="1" xfId="1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8">
    <cellStyle name="S20" xfId="2" xr:uid="{00000000-0005-0000-0000-000000000000}"/>
    <cellStyle name="S23" xfId="3" xr:uid="{00000000-0005-0000-0000-000001000000}"/>
    <cellStyle name="Обычный" xfId="0" builtinId="0"/>
    <cellStyle name="Обычный 2" xfId="4" xr:uid="{00000000-0005-0000-0000-000003000000}"/>
    <cellStyle name="Обычный 2 2" xfId="5" xr:uid="{00000000-0005-0000-0000-000004000000}"/>
    <cellStyle name="Обычный 2 3" xfId="6" xr:uid="{00000000-0005-0000-0000-000005000000}"/>
    <cellStyle name="Обычный 3" xfId="7" xr:uid="{00000000-0005-0000-0000-000006000000}"/>
    <cellStyle name="Обычный 3 2" xfId="8" xr:uid="{00000000-0005-0000-0000-000007000000}"/>
    <cellStyle name="Обычный 4" xfId="9" xr:uid="{00000000-0005-0000-0000-000008000000}"/>
    <cellStyle name="Обычный 5" xfId="10" xr:uid="{00000000-0005-0000-0000-000009000000}"/>
    <cellStyle name="Обычный 6" xfId="11" xr:uid="{00000000-0005-0000-0000-00000A000000}"/>
    <cellStyle name="Процентный" xfId="1" builtinId="5"/>
    <cellStyle name="Процентный 2" xfId="12" xr:uid="{00000000-0005-0000-0000-00000C000000}"/>
    <cellStyle name="Процентный 2 2" xfId="13" xr:uid="{00000000-0005-0000-0000-00000D000000}"/>
    <cellStyle name="Процентный 3" xfId="14" xr:uid="{00000000-0005-0000-0000-00000E000000}"/>
    <cellStyle name="Процентный 4" xfId="15" xr:uid="{00000000-0005-0000-0000-00000F000000}"/>
    <cellStyle name="Финансовый 2" xfId="17" xr:uid="{00000000-0005-0000-0000-000010000000}"/>
    <cellStyle name="Финансовый 3" xfId="16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9</xdr:row>
      <xdr:rowOff>476250</xdr:rowOff>
    </xdr:from>
    <xdr:to>
      <xdr:col>8</xdr:col>
      <xdr:colOff>826135</xdr:colOff>
      <xdr:row>9</xdr:row>
      <xdr:rowOff>895349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990850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1371600</xdr:colOff>
      <xdr:row>9</xdr:row>
      <xdr:rowOff>600075</xdr:rowOff>
    </xdr:from>
    <xdr:to>
      <xdr:col>7</xdr:col>
      <xdr:colOff>1370330</xdr:colOff>
      <xdr:row>9</xdr:row>
      <xdr:rowOff>914399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311467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36"/>
  <sheetViews>
    <sheetView tabSelected="1" topLeftCell="A7" workbookViewId="0">
      <selection activeCell="F11" sqref="F11:F26"/>
    </sheetView>
  </sheetViews>
  <sheetFormatPr defaultColWidth="9.140625" defaultRowHeight="15" x14ac:dyDescent="0.25"/>
  <cols>
    <col min="1" max="1" width="3.85546875" style="2" customWidth="1"/>
    <col min="2" max="2" width="48.28515625" style="2" customWidth="1"/>
    <col min="3" max="3" width="12.5703125" style="2" customWidth="1"/>
    <col min="4" max="4" width="14.42578125" style="2" customWidth="1"/>
    <col min="5" max="5" width="11.5703125" style="2" bestFit="1" customWidth="1"/>
    <col min="6" max="6" width="24.28515625" style="2" customWidth="1"/>
    <col min="7" max="7" width="20.85546875" style="2" customWidth="1"/>
    <col min="8" max="8" width="22.140625" style="2" customWidth="1"/>
    <col min="9" max="9" width="14" style="2" customWidth="1"/>
    <col min="10" max="10" width="9.140625" style="6"/>
    <col min="11" max="11" width="14.85546875" style="2" customWidth="1"/>
    <col min="12" max="12" width="14.140625" style="2" customWidth="1"/>
    <col min="13" max="13" width="19" style="2" customWidth="1"/>
    <col min="14" max="16384" width="9.140625" style="2"/>
  </cols>
  <sheetData>
    <row r="2" spans="1:13" x14ac:dyDescent="0.2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5"/>
      <c r="K2" s="3"/>
      <c r="L2" s="3"/>
    </row>
    <row r="3" spans="1:13" x14ac:dyDescent="0.25">
      <c r="C3" s="3"/>
      <c r="D3" s="3"/>
      <c r="E3" s="3"/>
      <c r="F3" s="3"/>
      <c r="G3" s="3"/>
      <c r="H3" s="3"/>
      <c r="I3" s="3"/>
      <c r="J3" s="5"/>
      <c r="K3" s="3"/>
      <c r="L3" s="3"/>
    </row>
    <row r="4" spans="1:13" ht="70.150000000000006" customHeight="1" x14ac:dyDescent="0.25">
      <c r="A4" s="31" t="s">
        <v>40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3" x14ac:dyDescent="0.25">
      <c r="A5" s="31" t="s">
        <v>1</v>
      </c>
      <c r="B5" s="31"/>
      <c r="C5" s="31"/>
      <c r="D5" s="31"/>
      <c r="E5" s="31"/>
      <c r="F5" s="31"/>
      <c r="G5" s="31"/>
      <c r="H5" s="31"/>
      <c r="I5" s="31"/>
    </row>
    <row r="6" spans="1:13" ht="23.25" customHeight="1" x14ac:dyDescent="0.25">
      <c r="A6" s="31" t="s">
        <v>8</v>
      </c>
      <c r="B6" s="31"/>
      <c r="C6" s="31"/>
      <c r="D6" s="31"/>
      <c r="E6" s="31"/>
      <c r="F6" s="31"/>
      <c r="G6" s="31"/>
      <c r="H6" s="31"/>
      <c r="I6" s="31"/>
    </row>
    <row r="7" spans="1:13" ht="15" customHeight="1" x14ac:dyDescent="0.25">
      <c r="A7" s="31"/>
      <c r="B7" s="31"/>
      <c r="C7" s="31"/>
      <c r="D7" s="31"/>
      <c r="E7" s="31"/>
      <c r="F7" s="31"/>
      <c r="G7" s="31"/>
      <c r="H7" s="31"/>
      <c r="I7" s="31"/>
    </row>
    <row r="9" spans="1:13" ht="15" customHeight="1" x14ac:dyDescent="0.25">
      <c r="A9" s="32" t="s">
        <v>4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</row>
    <row r="10" spans="1:13" s="3" customFormat="1" ht="77.25" customHeight="1" x14ac:dyDescent="0.25">
      <c r="A10" s="17" t="s">
        <v>3</v>
      </c>
      <c r="B10" s="20" t="s">
        <v>9</v>
      </c>
      <c r="C10" s="20" t="s">
        <v>14</v>
      </c>
      <c r="D10" s="20" t="s">
        <v>15</v>
      </c>
      <c r="E10" s="20" t="s">
        <v>16</v>
      </c>
      <c r="F10" s="20" t="s">
        <v>55</v>
      </c>
      <c r="G10" s="20" t="s">
        <v>5</v>
      </c>
      <c r="H10" s="18" t="s">
        <v>18</v>
      </c>
      <c r="I10" s="19" t="s">
        <v>2</v>
      </c>
      <c r="J10" s="19" t="s">
        <v>13</v>
      </c>
      <c r="K10" s="21" t="s">
        <v>6</v>
      </c>
      <c r="L10" s="18" t="s">
        <v>7</v>
      </c>
      <c r="M10" s="22" t="s">
        <v>17</v>
      </c>
    </row>
    <row r="11" spans="1:13" s="3" customFormat="1" ht="22.5" customHeight="1" x14ac:dyDescent="0.2">
      <c r="A11" s="1">
        <v>1</v>
      </c>
      <c r="B11" s="28" t="s">
        <v>22</v>
      </c>
      <c r="C11" s="25">
        <v>649.6</v>
      </c>
      <c r="D11" s="25">
        <v>685.43</v>
      </c>
      <c r="E11" s="25">
        <v>663.09</v>
      </c>
      <c r="F11" s="15" t="s">
        <v>38</v>
      </c>
      <c r="G11" s="4">
        <f t="shared" ref="G11:G26" si="0">AVERAGE(C11:E11)</f>
        <v>666.04</v>
      </c>
      <c r="H11" s="4">
        <f t="shared" ref="H11:H26" si="1">STDEV(C11:E11)</f>
        <v>18.100000000000001</v>
      </c>
      <c r="I11" s="7">
        <f t="shared" ref="I11:I26" si="2">H11/G11*100</f>
        <v>2.72</v>
      </c>
      <c r="J11" s="23">
        <f>G11</f>
        <v>666.04</v>
      </c>
      <c r="K11" s="1">
        <v>70</v>
      </c>
      <c r="L11" s="4">
        <f>K11*J11</f>
        <v>46622.8</v>
      </c>
      <c r="M11" s="16" t="s">
        <v>19</v>
      </c>
    </row>
    <row r="12" spans="1:13" s="3" customFormat="1" ht="30" x14ac:dyDescent="0.2">
      <c r="A12" s="1">
        <v>2</v>
      </c>
      <c r="B12" s="28" t="s">
        <v>23</v>
      </c>
      <c r="C12" s="14">
        <v>202</v>
      </c>
      <c r="D12" s="14">
        <v>218.1</v>
      </c>
      <c r="E12" s="14">
        <v>208.06</v>
      </c>
      <c r="F12" s="15" t="s">
        <v>41</v>
      </c>
      <c r="G12" s="4">
        <f t="shared" si="0"/>
        <v>209.39</v>
      </c>
      <c r="H12" s="4">
        <f t="shared" si="1"/>
        <v>8.1300000000000008</v>
      </c>
      <c r="I12" s="7">
        <f t="shared" si="2"/>
        <v>3.88</v>
      </c>
      <c r="J12" s="23">
        <v>117.01</v>
      </c>
      <c r="K12" s="1">
        <v>80</v>
      </c>
      <c r="L12" s="4">
        <f t="shared" ref="L12:L26" si="3">J12*K12</f>
        <v>9360.7999999999993</v>
      </c>
      <c r="M12" s="16" t="s">
        <v>19</v>
      </c>
    </row>
    <row r="13" spans="1:13" s="3" customFormat="1" ht="30" x14ac:dyDescent="0.2">
      <c r="A13" s="1">
        <v>3</v>
      </c>
      <c r="B13" s="28" t="s">
        <v>24</v>
      </c>
      <c r="C13" s="14">
        <v>80</v>
      </c>
      <c r="D13" s="14">
        <v>85</v>
      </c>
      <c r="E13" s="14">
        <v>87</v>
      </c>
      <c r="F13" s="15" t="s">
        <v>42</v>
      </c>
      <c r="G13" s="4">
        <f t="shared" si="0"/>
        <v>84</v>
      </c>
      <c r="H13" s="4">
        <f t="shared" si="1"/>
        <v>3.61</v>
      </c>
      <c r="I13" s="7">
        <f t="shared" si="2"/>
        <v>4.3</v>
      </c>
      <c r="J13" s="23">
        <f t="shared" ref="J13:J25" si="4">G13</f>
        <v>84</v>
      </c>
      <c r="K13" s="1">
        <v>50</v>
      </c>
      <c r="L13" s="4">
        <f t="shared" si="3"/>
        <v>4200</v>
      </c>
      <c r="M13" s="16" t="s">
        <v>19</v>
      </c>
    </row>
    <row r="14" spans="1:13" s="3" customFormat="1" ht="30" x14ac:dyDescent="0.2">
      <c r="A14" s="1">
        <v>4</v>
      </c>
      <c r="B14" s="28" t="s">
        <v>25</v>
      </c>
      <c r="C14" s="14">
        <v>136</v>
      </c>
      <c r="D14" s="14">
        <v>146.84</v>
      </c>
      <c r="E14" s="14">
        <v>140.08000000000001</v>
      </c>
      <c r="F14" s="15" t="s">
        <v>43</v>
      </c>
      <c r="G14" s="4">
        <f t="shared" si="0"/>
        <v>140.97</v>
      </c>
      <c r="H14" s="4">
        <f t="shared" si="1"/>
        <v>5.47</v>
      </c>
      <c r="I14" s="7">
        <f t="shared" si="2"/>
        <v>3.88</v>
      </c>
      <c r="J14" s="23">
        <f t="shared" si="4"/>
        <v>140.97</v>
      </c>
      <c r="K14" s="1">
        <v>40</v>
      </c>
      <c r="L14" s="4">
        <f t="shared" si="3"/>
        <v>5638.8</v>
      </c>
      <c r="M14" s="16" t="s">
        <v>20</v>
      </c>
    </row>
    <row r="15" spans="1:13" s="3" customFormat="1" ht="30" x14ac:dyDescent="0.2">
      <c r="A15" s="1">
        <v>5</v>
      </c>
      <c r="B15" s="28" t="s">
        <v>26</v>
      </c>
      <c r="C15" s="14">
        <v>110</v>
      </c>
      <c r="D15" s="14">
        <v>118.77</v>
      </c>
      <c r="E15" s="14">
        <v>113.3</v>
      </c>
      <c r="F15" s="15" t="s">
        <v>44</v>
      </c>
      <c r="G15" s="4">
        <f t="shared" si="0"/>
        <v>114.02</v>
      </c>
      <c r="H15" s="4">
        <f t="shared" si="1"/>
        <v>4.43</v>
      </c>
      <c r="I15" s="7">
        <f t="shared" si="2"/>
        <v>3.89</v>
      </c>
      <c r="J15" s="23">
        <v>56.92</v>
      </c>
      <c r="K15" s="1">
        <v>500</v>
      </c>
      <c r="L15" s="4">
        <f t="shared" si="3"/>
        <v>28460</v>
      </c>
      <c r="M15" s="16" t="s">
        <v>20</v>
      </c>
    </row>
    <row r="16" spans="1:13" s="3" customFormat="1" ht="30" x14ac:dyDescent="0.2">
      <c r="A16" s="1">
        <v>6</v>
      </c>
      <c r="B16" s="28" t="s">
        <v>27</v>
      </c>
      <c r="C16" s="14">
        <v>100</v>
      </c>
      <c r="D16" s="14">
        <v>107.97</v>
      </c>
      <c r="E16" s="14">
        <v>103</v>
      </c>
      <c r="F16" s="15" t="s">
        <v>45</v>
      </c>
      <c r="G16" s="4">
        <f t="shared" si="0"/>
        <v>103.66</v>
      </c>
      <c r="H16" s="4">
        <f t="shared" si="1"/>
        <v>4.03</v>
      </c>
      <c r="I16" s="7">
        <f t="shared" si="2"/>
        <v>3.89</v>
      </c>
      <c r="J16" s="23">
        <v>80.77</v>
      </c>
      <c r="K16" s="1">
        <v>80</v>
      </c>
      <c r="L16" s="4">
        <f t="shared" si="3"/>
        <v>6461.6</v>
      </c>
      <c r="M16" s="16" t="s">
        <v>19</v>
      </c>
    </row>
    <row r="17" spans="1:13" s="3" customFormat="1" x14ac:dyDescent="0.2">
      <c r="A17" s="1">
        <v>7</v>
      </c>
      <c r="B17" s="28" t="s">
        <v>28</v>
      </c>
      <c r="C17" s="14">
        <v>750</v>
      </c>
      <c r="D17" s="14">
        <v>801.81</v>
      </c>
      <c r="E17" s="14">
        <v>769.5</v>
      </c>
      <c r="F17" s="15" t="s">
        <v>39</v>
      </c>
      <c r="G17" s="4">
        <f t="shared" si="0"/>
        <v>773.77</v>
      </c>
      <c r="H17" s="4">
        <f t="shared" si="1"/>
        <v>26.17</v>
      </c>
      <c r="I17" s="7">
        <f t="shared" si="2"/>
        <v>3.38</v>
      </c>
      <c r="J17" s="23">
        <f t="shared" si="4"/>
        <v>773.77</v>
      </c>
      <c r="K17" s="1">
        <v>20</v>
      </c>
      <c r="L17" s="4">
        <f t="shared" si="3"/>
        <v>15475.4</v>
      </c>
      <c r="M17" s="16" t="s">
        <v>20</v>
      </c>
    </row>
    <row r="18" spans="1:13" s="3" customFormat="1" ht="30" x14ac:dyDescent="0.2">
      <c r="A18" s="1">
        <v>8</v>
      </c>
      <c r="B18" s="28" t="s">
        <v>29</v>
      </c>
      <c r="C18" s="14">
        <v>160</v>
      </c>
      <c r="D18" s="14">
        <v>172.75</v>
      </c>
      <c r="E18" s="14">
        <v>164.8</v>
      </c>
      <c r="F18" s="15" t="s">
        <v>46</v>
      </c>
      <c r="G18" s="4">
        <f t="shared" si="0"/>
        <v>165.85</v>
      </c>
      <c r="H18" s="4">
        <f t="shared" si="1"/>
        <v>6.44</v>
      </c>
      <c r="I18" s="7">
        <f t="shared" si="2"/>
        <v>3.88</v>
      </c>
      <c r="J18" s="23">
        <v>113.97</v>
      </c>
      <c r="K18" s="1">
        <v>20</v>
      </c>
      <c r="L18" s="4">
        <f t="shared" si="3"/>
        <v>2279.4</v>
      </c>
      <c r="M18" s="16" t="s">
        <v>20</v>
      </c>
    </row>
    <row r="19" spans="1:13" s="3" customFormat="1" ht="30" x14ac:dyDescent="0.2">
      <c r="A19" s="1">
        <v>9</v>
      </c>
      <c r="B19" s="28" t="s">
        <v>30</v>
      </c>
      <c r="C19" s="14">
        <v>280</v>
      </c>
      <c r="D19" s="14">
        <v>285</v>
      </c>
      <c r="E19" s="14">
        <v>290</v>
      </c>
      <c r="F19" s="15" t="s">
        <v>47</v>
      </c>
      <c r="G19" s="4">
        <f t="shared" si="0"/>
        <v>285</v>
      </c>
      <c r="H19" s="4">
        <f t="shared" si="1"/>
        <v>5</v>
      </c>
      <c r="I19" s="7">
        <f t="shared" si="2"/>
        <v>1.75</v>
      </c>
      <c r="J19" s="23">
        <f t="shared" si="4"/>
        <v>285</v>
      </c>
      <c r="K19" s="1">
        <v>100</v>
      </c>
      <c r="L19" s="4">
        <f t="shared" si="3"/>
        <v>28500</v>
      </c>
      <c r="M19" s="16" t="s">
        <v>21</v>
      </c>
    </row>
    <row r="20" spans="1:13" s="3" customFormat="1" x14ac:dyDescent="0.2">
      <c r="A20" s="1">
        <v>10</v>
      </c>
      <c r="B20" s="28" t="s">
        <v>31</v>
      </c>
      <c r="C20" s="14">
        <v>250</v>
      </c>
      <c r="D20" s="14">
        <v>270</v>
      </c>
      <c r="E20" s="14">
        <v>290</v>
      </c>
      <c r="F20" s="15" t="s">
        <v>48</v>
      </c>
      <c r="G20" s="4">
        <f t="shared" si="0"/>
        <v>270</v>
      </c>
      <c r="H20" s="4">
        <f t="shared" si="1"/>
        <v>20</v>
      </c>
      <c r="I20" s="7">
        <f t="shared" si="2"/>
        <v>7.41</v>
      </c>
      <c r="J20" s="23">
        <f t="shared" si="4"/>
        <v>270</v>
      </c>
      <c r="K20" s="1">
        <v>80</v>
      </c>
      <c r="L20" s="4">
        <f t="shared" si="3"/>
        <v>21600</v>
      </c>
      <c r="M20" s="16" t="s">
        <v>19</v>
      </c>
    </row>
    <row r="21" spans="1:13" s="3" customFormat="1" ht="30" x14ac:dyDescent="0.2">
      <c r="A21" s="1">
        <v>11</v>
      </c>
      <c r="B21" s="28" t="s">
        <v>32</v>
      </c>
      <c r="C21" s="14">
        <v>390</v>
      </c>
      <c r="D21" s="14">
        <v>421.08</v>
      </c>
      <c r="E21" s="14">
        <v>401.7</v>
      </c>
      <c r="F21" s="15" t="s">
        <v>49</v>
      </c>
      <c r="G21" s="4">
        <f t="shared" si="0"/>
        <v>404.26</v>
      </c>
      <c r="H21" s="4">
        <f t="shared" si="1"/>
        <v>15.7</v>
      </c>
      <c r="I21" s="7">
        <f t="shared" si="2"/>
        <v>3.88</v>
      </c>
      <c r="J21" s="23">
        <v>79.14</v>
      </c>
      <c r="K21" s="1">
        <v>80</v>
      </c>
      <c r="L21" s="4">
        <f t="shared" si="3"/>
        <v>6331.2</v>
      </c>
      <c r="M21" s="16" t="s">
        <v>19</v>
      </c>
    </row>
    <row r="22" spans="1:13" s="3" customFormat="1" ht="30" x14ac:dyDescent="0.2">
      <c r="A22" s="1">
        <v>12</v>
      </c>
      <c r="B22" s="28" t="s">
        <v>33</v>
      </c>
      <c r="C22" s="14">
        <v>330</v>
      </c>
      <c r="D22" s="14">
        <v>335</v>
      </c>
      <c r="E22" s="14">
        <v>350</v>
      </c>
      <c r="F22" s="15" t="s">
        <v>50</v>
      </c>
      <c r="G22" s="4">
        <f t="shared" si="0"/>
        <v>338.33</v>
      </c>
      <c r="H22" s="4">
        <f t="shared" si="1"/>
        <v>10.41</v>
      </c>
      <c r="I22" s="7">
        <f t="shared" si="2"/>
        <v>3.08</v>
      </c>
      <c r="J22" s="23">
        <f t="shared" si="4"/>
        <v>338.33</v>
      </c>
      <c r="K22" s="1">
        <v>40</v>
      </c>
      <c r="L22" s="4">
        <f t="shared" si="3"/>
        <v>13533.2</v>
      </c>
      <c r="M22" s="16" t="s">
        <v>19</v>
      </c>
    </row>
    <row r="23" spans="1:13" s="3" customFormat="1" ht="30" x14ac:dyDescent="0.2">
      <c r="A23" s="1">
        <v>13</v>
      </c>
      <c r="B23" s="28" t="s">
        <v>34</v>
      </c>
      <c r="C23" s="14">
        <v>1950</v>
      </c>
      <c r="D23" s="14">
        <v>2105.42</v>
      </c>
      <c r="E23" s="14">
        <v>2008.5</v>
      </c>
      <c r="F23" s="15" t="s">
        <v>51</v>
      </c>
      <c r="G23" s="4">
        <f t="shared" si="0"/>
        <v>2021.31</v>
      </c>
      <c r="H23" s="4">
        <f t="shared" si="1"/>
        <v>78.5</v>
      </c>
      <c r="I23" s="7">
        <f t="shared" si="2"/>
        <v>3.88</v>
      </c>
      <c r="J23" s="23">
        <v>1434.5</v>
      </c>
      <c r="K23" s="1">
        <v>12</v>
      </c>
      <c r="L23" s="4">
        <f t="shared" si="3"/>
        <v>17214</v>
      </c>
      <c r="M23" s="16" t="s">
        <v>20</v>
      </c>
    </row>
    <row r="24" spans="1:13" s="3" customFormat="1" x14ac:dyDescent="0.2">
      <c r="A24" s="1">
        <v>14</v>
      </c>
      <c r="B24" s="28" t="s">
        <v>35</v>
      </c>
      <c r="C24" s="25">
        <v>2860</v>
      </c>
      <c r="D24" s="25">
        <v>2964.03</v>
      </c>
      <c r="E24" s="25">
        <v>2836.8</v>
      </c>
      <c r="F24" s="26" t="s">
        <v>52</v>
      </c>
      <c r="G24" s="13">
        <f t="shared" si="0"/>
        <v>2886.94</v>
      </c>
      <c r="H24" s="13">
        <f t="shared" si="1"/>
        <v>67.760000000000005</v>
      </c>
      <c r="I24" s="27">
        <f t="shared" si="2"/>
        <v>2.35</v>
      </c>
      <c r="J24" s="23">
        <f t="shared" si="4"/>
        <v>2886.94</v>
      </c>
      <c r="K24" s="24">
        <v>40</v>
      </c>
      <c r="L24" s="13">
        <f t="shared" si="3"/>
        <v>115477.6</v>
      </c>
      <c r="M24" s="16" t="s">
        <v>20</v>
      </c>
    </row>
    <row r="25" spans="1:13" s="3" customFormat="1" x14ac:dyDescent="0.2">
      <c r="A25" s="1">
        <v>15</v>
      </c>
      <c r="B25" s="28" t="s">
        <v>36</v>
      </c>
      <c r="C25" s="14">
        <v>450</v>
      </c>
      <c r="D25" s="14">
        <v>500</v>
      </c>
      <c r="E25" s="14">
        <v>550</v>
      </c>
      <c r="F25" s="15" t="s">
        <v>53</v>
      </c>
      <c r="G25" s="4">
        <f t="shared" si="0"/>
        <v>500</v>
      </c>
      <c r="H25" s="4">
        <f t="shared" si="1"/>
        <v>50</v>
      </c>
      <c r="I25" s="7">
        <f t="shared" si="2"/>
        <v>10</v>
      </c>
      <c r="J25" s="23">
        <f t="shared" si="4"/>
        <v>500</v>
      </c>
      <c r="K25" s="1">
        <v>20</v>
      </c>
      <c r="L25" s="4">
        <f t="shared" si="3"/>
        <v>10000</v>
      </c>
      <c r="M25" s="16" t="s">
        <v>20</v>
      </c>
    </row>
    <row r="26" spans="1:13" s="3" customFormat="1" x14ac:dyDescent="0.2">
      <c r="A26" s="1">
        <v>16</v>
      </c>
      <c r="B26" s="28" t="s">
        <v>37</v>
      </c>
      <c r="C26" s="14">
        <v>2400</v>
      </c>
      <c r="D26" s="14">
        <v>2591.2800000000002</v>
      </c>
      <c r="E26" s="14">
        <v>2472</v>
      </c>
      <c r="F26" s="15" t="s">
        <v>54</v>
      </c>
      <c r="G26" s="4">
        <f t="shared" si="0"/>
        <v>2487.7600000000002</v>
      </c>
      <c r="H26" s="4">
        <f t="shared" si="1"/>
        <v>96.61</v>
      </c>
      <c r="I26" s="7">
        <f t="shared" si="2"/>
        <v>3.88</v>
      </c>
      <c r="J26" s="23">
        <f>G26</f>
        <v>2487.7600000000002</v>
      </c>
      <c r="K26" s="1">
        <v>1</v>
      </c>
      <c r="L26" s="4">
        <f t="shared" si="3"/>
        <v>2487.7600000000002</v>
      </c>
      <c r="M26" s="16" t="s">
        <v>20</v>
      </c>
    </row>
    <row r="27" spans="1:13" x14ac:dyDescent="0.25">
      <c r="A27" s="29" t="s">
        <v>10</v>
      </c>
      <c r="B27" s="29"/>
      <c r="C27" s="29"/>
      <c r="D27" s="29"/>
      <c r="E27" s="29"/>
      <c r="F27" s="29"/>
      <c r="G27" s="29"/>
      <c r="H27" s="29"/>
      <c r="I27" s="29"/>
      <c r="J27" s="29"/>
      <c r="K27" s="13"/>
      <c r="L27" s="4">
        <f>SUM(L11:L26)</f>
        <v>333642.56</v>
      </c>
      <c r="M27" s="1"/>
    </row>
    <row r="29" spans="1:13" x14ac:dyDescent="0.25">
      <c r="C29" s="8"/>
      <c r="I29" s="11"/>
    </row>
    <row r="31" spans="1:13" x14ac:dyDescent="0.25">
      <c r="B31" s="8" t="s">
        <v>11</v>
      </c>
      <c r="C31" s="9"/>
      <c r="D31" s="2" t="s">
        <v>12</v>
      </c>
    </row>
    <row r="34" spans="6:7" x14ac:dyDescent="0.25">
      <c r="F34" s="12"/>
      <c r="G34" s="12"/>
    </row>
    <row r="36" spans="6:7" x14ac:dyDescent="0.25">
      <c r="F36" s="10"/>
    </row>
  </sheetData>
  <mergeCells count="6">
    <mergeCell ref="A27:J27"/>
    <mergeCell ref="A2:I2"/>
    <mergeCell ref="A5:I5"/>
    <mergeCell ref="A6:I7"/>
    <mergeCell ref="A9:M9"/>
    <mergeCell ref="A4:M4"/>
  </mergeCells>
  <phoneticPr fontId="14" type="noConversion"/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Армен Аракелян</cp:lastModifiedBy>
  <cp:lastPrinted>2017-04-26T13:19:09Z</cp:lastPrinted>
  <dcterms:created xsi:type="dcterms:W3CDTF">2014-02-20T07:55:18Z</dcterms:created>
  <dcterms:modified xsi:type="dcterms:W3CDTF">2026-04-17T09:30:31Z</dcterms:modified>
</cp:coreProperties>
</file>