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zakup-olga\LAN\FOR_ALL\Договора контракты  2026\Публички\металл мебель ВСК\"/>
    </mc:Choice>
  </mc:AlternateContent>
  <xr:revisionPtr revIDLastSave="0" documentId="13_ncr:1_{BA02BDC5-C81B-4C47-9267-7EA460721394}" xr6:coauthVersionLast="37" xr6:coauthVersionMax="37" xr10:uidLastSave="{00000000-0000-0000-0000-000000000000}"/>
  <bookViews>
    <workbookView xWindow="0" yWindow="0" windowWidth="28800" windowHeight="11925" tabRatio="991" xr2:uid="{00000000-000D-0000-FFFF-FFFF00000000}"/>
  </bookViews>
  <sheets>
    <sheet name="Лист1" sheetId="1" r:id="rId1"/>
    <sheet name="Лист2" sheetId="2" r:id="rId2"/>
  </sheets>
  <calcPr calcId="179021" refMode="R1C1" fullPrecision="0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Q10" i="1" l="1"/>
  <c r="P9" i="1" l="1"/>
  <c r="P7" i="1"/>
  <c r="M7" i="1" l="1"/>
  <c r="I7" i="1"/>
  <c r="G33" i="2" l="1"/>
  <c r="I8" i="1" l="1"/>
  <c r="I9" i="1"/>
  <c r="I10" i="1"/>
  <c r="Q7" i="1"/>
  <c r="Q8" i="1"/>
  <c r="Q9" i="1"/>
  <c r="Q11" i="1"/>
  <c r="N7" i="1"/>
  <c r="O7" i="1" s="1"/>
  <c r="M8" i="1"/>
  <c r="N8" i="1" s="1"/>
  <c r="O8" i="1" s="1"/>
  <c r="M9" i="1"/>
  <c r="N9" i="1" s="1"/>
  <c r="O9" i="1" s="1"/>
  <c r="M10" i="1"/>
  <c r="N10" i="1" s="1"/>
  <c r="O10" i="1" s="1"/>
</calcChain>
</file>

<file path=xl/sharedStrings.xml><?xml version="1.0" encoding="utf-8"?>
<sst xmlns="http://schemas.openxmlformats.org/spreadsheetml/2006/main" count="144" uniqueCount="107">
  <si>
    <t>№ п/п</t>
  </si>
  <si>
    <t>Обоснование цены</t>
  </si>
  <si>
    <t>Наименование товара (работы,услуги)</t>
  </si>
  <si>
    <t>Номер источника ценовой информации (ИЦИ) и цена единицы товара, работы, услуги, представленная i-тым ИЦИ (Цi), руб.</t>
  </si>
  <si>
    <t>v-кол-во (объем) закупаемого товара (работы, услуги), ед.</t>
  </si>
  <si>
    <t>n-кол-во значений, используемых в расчете</t>
  </si>
  <si>
    <t>Определение однородности совокупности значений выявленных цен</t>
  </si>
  <si>
    <t>&lt; ц &gt; ─ средняя арифметическая величина цены единицы товара, работы, услуги;</t>
  </si>
  <si>
    <t xml:space="preserve">                      ─ начальная максимальная цена контракта</t>
  </si>
  <si>
    <t>Анализ рынка</t>
  </si>
  <si>
    <t xml:space="preserve">            1. В целях установления начальной (максимальной) цены контракта, был проведен мониторинг цены на необходимый товар. В качестве источников информации, послужили коммерческие предложения организаций.</t>
  </si>
  <si>
    <t>δ ─Среднее квадратичное отклонение</t>
  </si>
  <si>
    <t>V─ коэффициент вариации</t>
  </si>
  <si>
    <t xml:space="preserve">           2. Анализ рынка товара проводился с учетом расходов на доставку, страхование, уплату таможенных пошлин, налогов и  других обязательных платежей, а также иных расходов, связанных с выполнением условий контракта.
           3. Совокупность значений, используемых в расчете, при определении НМЦК считается однородной, т.к. коэффициент вариации цены не превышает 33%. 
</t>
  </si>
  <si>
    <t xml:space="preserve">Расчет начальной (максимальной) цены контракта учреждения Санкт-Петербургское государственное бюджетное учреждение «Спортивно-оздоровительный комплекс Колпинского района «Ижорец» </t>
  </si>
  <si>
    <t>Экономист Косарева А.В.</t>
  </si>
  <si>
    <t>Код позиции</t>
  </si>
  <si>
    <t>Минамальная стоимость</t>
  </si>
  <si>
    <t>ПП РФ 1875</t>
  </si>
  <si>
    <t>9=6+7+8</t>
  </si>
  <si>
    <t xml:space="preserve">Наименование товара </t>
  </si>
  <si>
    <t>ед. измерения</t>
  </si>
  <si>
    <t xml:space="preserve"> Количество (объем) закупаемого товара (работы, услуги) </t>
  </si>
  <si>
    <t>Количество источников ценовой информации</t>
  </si>
  <si>
    <t xml:space="preserve">Цена за ед., руб. </t>
  </si>
  <si>
    <t>Стоимость, руб.</t>
  </si>
  <si>
    <t>Полотенце</t>
  </si>
  <si>
    <t>шт.</t>
  </si>
  <si>
    <t>1 378,00р.</t>
  </si>
  <si>
    <t>903,00р.</t>
  </si>
  <si>
    <t>620,00р.</t>
  </si>
  <si>
    <t>бутылка для воды с ручкой</t>
  </si>
  <si>
    <t>955,00р.</t>
  </si>
  <si>
    <t>силиконовый браслет</t>
  </si>
  <si>
    <t>60,00р.</t>
  </si>
  <si>
    <t>ручка металлическая</t>
  </si>
  <si>
    <t>132,00р.</t>
  </si>
  <si>
    <t>светоотражатель</t>
  </si>
  <si>
    <t>158,00р.</t>
  </si>
  <si>
    <t>рюкзак-мешок</t>
  </si>
  <si>
    <t>328,00р.</t>
  </si>
  <si>
    <t>брелок-ремувка</t>
  </si>
  <si>
    <t>143,00р.</t>
  </si>
  <si>
    <t>термостакан</t>
  </si>
  <si>
    <t>882,00р.</t>
  </si>
  <si>
    <t>шарф-бафф</t>
  </si>
  <si>
    <t>347,00р.</t>
  </si>
  <si>
    <t>магнит пластиковый</t>
  </si>
  <si>
    <t>85,00р.</t>
  </si>
  <si>
    <t>блокнот</t>
  </si>
  <si>
    <t>215,00р.</t>
  </si>
  <si>
    <t>набор 3D стикеров</t>
  </si>
  <si>
    <t>190,00р.</t>
  </si>
  <si>
    <t>набор наклеек</t>
  </si>
  <si>
    <t>35,00р.</t>
  </si>
  <si>
    <t>картхолдер</t>
  </si>
  <si>
    <t>626,00р.</t>
  </si>
  <si>
    <t>флисовый плед</t>
  </si>
  <si>
    <t>1 056,00р.</t>
  </si>
  <si>
    <t>спортивная поясная сумка</t>
  </si>
  <si>
    <t>813,00р.</t>
  </si>
  <si>
    <t>пакет полиэтиленовый</t>
  </si>
  <si>
    <t>58,00р.</t>
  </si>
  <si>
    <t>медаль штампованная с лентой</t>
  </si>
  <si>
    <t>103,00р.</t>
  </si>
  <si>
    <t xml:space="preserve"> грамоты</t>
  </si>
  <si>
    <t>13,00р.</t>
  </si>
  <si>
    <t>комплекты кубков</t>
  </si>
  <si>
    <t>3 384,00р.</t>
  </si>
  <si>
    <t xml:space="preserve"> медаль акриловая</t>
  </si>
  <si>
    <t>358,00р.</t>
  </si>
  <si>
    <t xml:space="preserve"> медали металлические</t>
  </si>
  <si>
    <t>471,00р.</t>
  </si>
  <si>
    <t>награда из акрила по макету согласованному с Заказчиком</t>
  </si>
  <si>
    <t>3 500,00р.</t>
  </si>
  <si>
    <t>приз тематический "Футбольный мяч"</t>
  </si>
  <si>
    <t>2 299,00р.</t>
  </si>
  <si>
    <t>приз тематический "Футбол"</t>
  </si>
  <si>
    <t>1 565,00р.</t>
  </si>
  <si>
    <t>724,00р.</t>
  </si>
  <si>
    <t>награда "Хоккей" акриловая</t>
  </si>
  <si>
    <t>681,00р.</t>
  </si>
  <si>
    <t>Футболки по макету согласованному с Заказчиком</t>
  </si>
  <si>
    <t>1 112,00р.</t>
  </si>
  <si>
    <t>Тарелка декоративная</t>
  </si>
  <si>
    <t>2 590,00р.</t>
  </si>
  <si>
    <t>Итого</t>
  </si>
  <si>
    <t>два миллиона двести восемьдесят три тысячи шестьсот тридцать восемь рублей ноль копеек, в т.ч. НДС (22%) 411803.57 руб. (четыреста одиннадцать тысяч восемьсот три рубля пятьдесят семь копеек)</t>
  </si>
  <si>
    <r>
      <t xml:space="preserve">Приложение №2 </t>
    </r>
    <r>
      <rPr>
        <b/>
        <sz val="11"/>
        <color rgb="FF000000"/>
        <rFont val="Times New Roman"/>
        <family val="1"/>
        <charset val="204"/>
      </rPr>
      <t>ограничение</t>
    </r>
    <r>
      <rPr>
        <sz val="11"/>
        <color rgb="FF000000"/>
        <rFont val="Times New Roman"/>
        <family val="1"/>
        <charset val="204"/>
      </rPr>
      <t>, не применяется в закупках в электронном магазине</t>
    </r>
  </si>
  <si>
    <t>Предельная цена, руб.  Распоряжение Комитета по государственному заказу Санкт-Петербурга от 31.05.2018 N 100-р</t>
  </si>
  <si>
    <t>12=кол-во ответов ИЦИ</t>
  </si>
  <si>
    <t>31.01.11.129</t>
  </si>
  <si>
    <t>Шкаф металлический хозяйственный ПРАКТИК ML-11-50U или эквивалент</t>
  </si>
  <si>
    <t>Шкаф металлический хозяйственный ПРАКТИК ML/LS-21-80 или эквивалент</t>
  </si>
  <si>
    <t>Стеллаж металлический  ПРАКТИК MS KD или эквивалент</t>
  </si>
  <si>
    <t>Стеллаж металлический  УНИВЕРСАЛ или эквивалент</t>
  </si>
  <si>
    <t>31.01.11.130</t>
  </si>
  <si>
    <t>поставка металлической мебели для Водно-спортивного комплекса</t>
  </si>
  <si>
    <t>В распоряжении Комитета по государственному заказу Санкт-Петербурга от 31.05.2018 № 100-р  товар присутствует (информация отражена  в столбце 10).</t>
  </si>
  <si>
    <t>31.09.11.120</t>
  </si>
  <si>
    <t>Начальная (максимальная) цена контракта, с НДС 508 939,00  руб.</t>
  </si>
  <si>
    <t>ИЦИ №1 (Вход № 299  от 21.04.2026г.)</t>
  </si>
  <si>
    <t>ИЦИ №1 (Вход № 297  от 21.04.2026г.)</t>
  </si>
  <si>
    <t>ИЦИ №1 (Вход № 298  от 21.04.2026г.)</t>
  </si>
  <si>
    <t>"21" апреля 2026 г.</t>
  </si>
  <si>
    <r>
      <t xml:space="preserve">Приложение №1 </t>
    </r>
    <r>
      <rPr>
        <b/>
        <sz val="11"/>
        <color rgb="FF000000"/>
        <rFont val="Times New Roman"/>
        <family val="1"/>
        <charset val="204"/>
      </rPr>
      <t>запрет</t>
    </r>
    <r>
      <rPr>
        <sz val="11"/>
        <color rgb="FF000000"/>
        <rFont val="Times New Roman"/>
        <family val="1"/>
        <charset val="204"/>
      </rPr>
      <t>, не применяется в соответствии с подпунктом "и" пункта 5 ПП РФ №1875</t>
    </r>
  </si>
  <si>
    <t xml:space="preserve">"В соответствии с Постановлением №1875 применяется ограничение (по позициям 1-3). При этом механизм "ограничение" не применяется в закупках у ед. поставщика в электронном магазине. По позиции 4 в соответствии с Постановлением №1875 применяется запрет, но в соответствии с подпунктом "и" пункта 5 ПП РФ №1875 в данной закупке запрет не применяется. Особенности определения НМЦК при применении механизмов "огрнаичение" и "запрет"  применяются в закупках в электронном магазине в случае наличия товара в РПП, таким образом были сделаны запросы коммерческих предложений на эл. почту производителей из системы ГИСП, товар с подходящими характеристиками в РПП присутствует, следовательно товар с запрашиваемыми характеристиками производится в РФ. Коммерческие предложения от поставщиков, зарегистрированнных в системе ГИСП не были получены и были запрошены коммерческие предложения у прочих участников рынка, получены коммерческие предложения и использованы для рассчета НМЦК с учетом преднльных цен, согласно распоряжения Комитета по государственному заказу Санкт-Петербурга от 31.05.2018 № 100-р 									
				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</si>
</sst>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i/>
      <sz val="9"/>
      <color rgb="FF000000"/>
      <name val="Times New Roman"/>
      <family val="1"/>
      <charset val="204"/>
    </font>
    <font>
      <b/>
      <i/>
      <sz val="11"/>
      <color rgb="FF000000"/>
      <name val="Times New Roman"/>
      <family val="1"/>
      <charset val="204"/>
    </font>
    <font>
      <b/>
      <i/>
      <sz val="9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i/>
      <sz val="14"/>
      <color rgb="FF000000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i/>
      <sz val="14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1" fillId="0" borderId="0" xfId="0" applyFont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/>
    <xf numFmtId="0" fontId="3" fillId="0" borderId="2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vertical="center"/>
    </xf>
    <xf numFmtId="0" fontId="10" fillId="0" borderId="9" xfId="0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center" vertical="center" wrapText="1"/>
    </xf>
    <xf numFmtId="4" fontId="11" fillId="0" borderId="9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Border="1" applyAlignment="1">
      <alignment horizontal="right"/>
    </xf>
    <xf numFmtId="4" fontId="9" fillId="0" borderId="1" xfId="0" applyNumberFormat="1" applyFont="1" applyBorder="1" applyAlignment="1">
      <alignment horizontal="center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 applyAlignment="1">
      <alignment horizontal="center"/>
    </xf>
    <xf numFmtId="0" fontId="11" fillId="0" borderId="10" xfId="0" applyFont="1" applyBorder="1" applyAlignment="1">
      <alignment horizontal="right" vertical="center"/>
    </xf>
    <xf numFmtId="0" fontId="11" fillId="0" borderId="11" xfId="0" applyFont="1" applyBorder="1" applyAlignment="1">
      <alignment horizontal="right" vertical="center"/>
    </xf>
    <xf numFmtId="0" fontId="11" fillId="0" borderId="7" xfId="0" applyFont="1" applyBorder="1" applyAlignment="1">
      <alignment horizontal="right" vertical="center"/>
    </xf>
    <xf numFmtId="0" fontId="0" fillId="0" borderId="0" xfId="0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161640</xdr:colOff>
      <xdr:row>4</xdr:row>
      <xdr:rowOff>306360</xdr:rowOff>
    </xdr:from>
    <xdr:to>
      <xdr:col>8</xdr:col>
      <xdr:colOff>687960</xdr:colOff>
      <xdr:row>4</xdr:row>
      <xdr:rowOff>698400</xdr:rowOff>
    </xdr:to>
    <xdr:pic>
      <xdr:nvPicPr>
        <xdr:cNvPr id="2" name="Рисунок 1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095520" y="1650960"/>
          <a:ext cx="526320" cy="3920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13</xdr:col>
      <xdr:colOff>115200</xdr:colOff>
      <xdr:row>4</xdr:row>
      <xdr:rowOff>496800</xdr:rowOff>
    </xdr:from>
    <xdr:to>
      <xdr:col>13</xdr:col>
      <xdr:colOff>1247400</xdr:colOff>
      <xdr:row>4</xdr:row>
      <xdr:rowOff>915840</xdr:rowOff>
    </xdr:to>
    <xdr:pic>
      <xdr:nvPicPr>
        <xdr:cNvPr id="3" name="Рисунок 1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0125720" y="1841400"/>
          <a:ext cx="1132200" cy="4190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13</xdr:col>
      <xdr:colOff>1324800</xdr:colOff>
      <xdr:row>4</xdr:row>
      <xdr:rowOff>563400</xdr:rowOff>
    </xdr:from>
    <xdr:to>
      <xdr:col>14</xdr:col>
      <xdr:colOff>1152029</xdr:colOff>
      <xdr:row>4</xdr:row>
      <xdr:rowOff>888120</xdr:rowOff>
    </xdr:to>
    <xdr:pic>
      <xdr:nvPicPr>
        <xdr:cNvPr id="4" name="Рисунок 2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11335320" y="1908000"/>
          <a:ext cx="1265760" cy="3247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16</xdr:col>
      <xdr:colOff>86040</xdr:colOff>
      <xdr:row>4</xdr:row>
      <xdr:rowOff>559594</xdr:rowOff>
    </xdr:from>
    <xdr:to>
      <xdr:col>16</xdr:col>
      <xdr:colOff>1297781</xdr:colOff>
      <xdr:row>4</xdr:row>
      <xdr:rowOff>899250</xdr:rowOff>
    </xdr:to>
    <xdr:pic>
      <xdr:nvPicPr>
        <xdr:cNvPr id="5" name="Рисунок 2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4"/>
        <a:stretch/>
      </xdr:blipFill>
      <xdr:spPr>
        <a:xfrm>
          <a:off x="12885259" y="1607344"/>
          <a:ext cx="1211741" cy="339656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4"/>
  <sheetViews>
    <sheetView tabSelected="1" topLeftCell="A7" zoomScale="80" zoomScaleNormal="80" workbookViewId="0">
      <selection activeCell="N19" sqref="N19"/>
    </sheetView>
  </sheetViews>
  <sheetFormatPr defaultRowHeight="15" x14ac:dyDescent="0.25"/>
  <cols>
    <col min="1" max="1" width="6.42578125" style="1"/>
    <col min="2" max="2" width="9.85546875" style="1"/>
    <col min="3" max="3" width="29.28515625" style="1"/>
    <col min="4" max="4" width="19.140625" style="1" customWidth="1"/>
    <col min="5" max="5" width="24.7109375" style="1" customWidth="1"/>
    <col min="6" max="6" width="12.85546875" style="1"/>
    <col min="7" max="7" width="14.42578125" style="1" customWidth="1"/>
    <col min="8" max="8" width="12.85546875" style="1"/>
    <col min="9" max="10" width="14.7109375" style="1" customWidth="1"/>
    <col min="11" max="11" width="13.7109375" style="1"/>
    <col min="12" max="12" width="13.42578125" style="1"/>
    <col min="13" max="13" width="17.85546875" style="1"/>
    <col min="14" max="14" width="20.140625" style="1"/>
    <col min="15" max="15" width="17.28515625" style="1"/>
    <col min="16" max="16" width="15.5703125" style="1" customWidth="1"/>
    <col min="17" max="17" width="20.85546875"/>
  </cols>
  <sheetData>
    <row r="1" spans="1:17" ht="63" customHeight="1" x14ac:dyDescent="0.25"/>
    <row r="2" spans="1:17" s="8" customFormat="1" ht="40.5" customHeight="1" x14ac:dyDescent="0.25">
      <c r="A2" s="29" t="s">
        <v>14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s="8" customFormat="1" ht="40.5" customHeight="1" x14ac:dyDescent="0.25">
      <c r="A3" s="33" t="s">
        <v>97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</row>
    <row r="4" spans="1:17" ht="42" customHeight="1" x14ac:dyDescent="0.25">
      <c r="A4" s="30" t="s">
        <v>0</v>
      </c>
      <c r="B4" s="30" t="s">
        <v>1</v>
      </c>
      <c r="C4" s="30" t="s">
        <v>2</v>
      </c>
      <c r="D4" s="34" t="s">
        <v>16</v>
      </c>
      <c r="E4" s="34" t="s">
        <v>18</v>
      </c>
      <c r="F4" s="30" t="s">
        <v>3</v>
      </c>
      <c r="G4" s="30"/>
      <c r="H4" s="30"/>
      <c r="I4" s="30"/>
      <c r="J4" s="34" t="s">
        <v>89</v>
      </c>
      <c r="K4" s="30" t="s">
        <v>4</v>
      </c>
      <c r="L4" s="30" t="s">
        <v>5</v>
      </c>
      <c r="M4" s="30" t="s">
        <v>6</v>
      </c>
      <c r="N4" s="30"/>
      <c r="O4" s="30"/>
      <c r="P4" s="31" t="s">
        <v>17</v>
      </c>
      <c r="Q4" s="9" t="s">
        <v>8</v>
      </c>
    </row>
    <row r="5" spans="1:17" ht="85.5" customHeight="1" x14ac:dyDescent="0.25">
      <c r="A5" s="30"/>
      <c r="B5" s="30"/>
      <c r="C5" s="30"/>
      <c r="D5" s="35"/>
      <c r="E5" s="35"/>
      <c r="F5" s="4" t="s">
        <v>101</v>
      </c>
      <c r="G5" s="25" t="s">
        <v>102</v>
      </c>
      <c r="H5" s="25" t="s">
        <v>103</v>
      </c>
      <c r="I5" s="4"/>
      <c r="J5" s="35"/>
      <c r="K5" s="30"/>
      <c r="L5" s="30"/>
      <c r="M5" s="5" t="s">
        <v>7</v>
      </c>
      <c r="N5" s="5" t="s">
        <v>11</v>
      </c>
      <c r="O5" s="5" t="s">
        <v>12</v>
      </c>
      <c r="P5" s="32"/>
      <c r="Q5" s="10"/>
    </row>
    <row r="6" spans="1:17" ht="26.25" customHeight="1" x14ac:dyDescent="0.25">
      <c r="A6" s="6">
        <v>1</v>
      </c>
      <c r="B6" s="6">
        <v>2</v>
      </c>
      <c r="C6" s="7">
        <v>3</v>
      </c>
      <c r="D6" s="7">
        <v>4</v>
      </c>
      <c r="E6" s="7">
        <v>5</v>
      </c>
      <c r="F6" s="7">
        <v>6</v>
      </c>
      <c r="G6" s="6">
        <v>7</v>
      </c>
      <c r="H6" s="7">
        <v>8</v>
      </c>
      <c r="I6" s="6" t="s">
        <v>19</v>
      </c>
      <c r="J6" s="6">
        <v>10</v>
      </c>
      <c r="K6" s="6">
        <v>11</v>
      </c>
      <c r="L6" s="6" t="s">
        <v>90</v>
      </c>
      <c r="M6" s="6">
        <v>13</v>
      </c>
      <c r="N6" s="6">
        <v>14</v>
      </c>
      <c r="O6" s="6">
        <v>15</v>
      </c>
      <c r="P6" s="6">
        <v>16</v>
      </c>
      <c r="Q6" s="6">
        <v>17</v>
      </c>
    </row>
    <row r="7" spans="1:17" ht="80.25" customHeight="1" x14ac:dyDescent="0.25">
      <c r="A7" s="12">
        <v>1</v>
      </c>
      <c r="B7" s="36" t="s">
        <v>9</v>
      </c>
      <c r="C7" s="27" t="s">
        <v>92</v>
      </c>
      <c r="D7" s="26" t="s">
        <v>91</v>
      </c>
      <c r="E7" s="11" t="s">
        <v>88</v>
      </c>
      <c r="F7" s="28">
        <v>11377</v>
      </c>
      <c r="G7" s="28">
        <v>11253</v>
      </c>
      <c r="H7" s="28">
        <v>11300</v>
      </c>
      <c r="I7" s="12">
        <f>SUM(F7:H7)</f>
        <v>33930</v>
      </c>
      <c r="J7" s="12">
        <v>13629.39</v>
      </c>
      <c r="K7" s="12">
        <v>15</v>
      </c>
      <c r="L7" s="12">
        <v>3</v>
      </c>
      <c r="M7" s="13">
        <f>SUM(F7:H7)/L7</f>
        <v>11310</v>
      </c>
      <c r="N7" s="13">
        <f>SQRT(((F7-M7)^2+(G7-M7)^2+(H7-M7)^2)/(L7-1))</f>
        <v>62.6</v>
      </c>
      <c r="O7" s="13">
        <f t="shared" ref="O7:O10" si="0">(N7/M7)*100</f>
        <v>0.55000000000000004</v>
      </c>
      <c r="P7" s="12">
        <f>G7</f>
        <v>11253</v>
      </c>
      <c r="Q7" s="14">
        <f t="shared" ref="Q7:Q9" si="1">P7*K7</f>
        <v>168795</v>
      </c>
    </row>
    <row r="8" spans="1:17" ht="80.25" customHeight="1" x14ac:dyDescent="0.25">
      <c r="A8" s="12">
        <v>2</v>
      </c>
      <c r="B8" s="37"/>
      <c r="C8" s="27" t="s">
        <v>93</v>
      </c>
      <c r="D8" s="26" t="s">
        <v>91</v>
      </c>
      <c r="E8" s="11" t="s">
        <v>88</v>
      </c>
      <c r="F8" s="28">
        <v>15139</v>
      </c>
      <c r="G8" s="28">
        <v>13484</v>
      </c>
      <c r="H8" s="28">
        <v>13580</v>
      </c>
      <c r="I8" s="12">
        <f>SUM(F8:H8)</f>
        <v>42203</v>
      </c>
      <c r="J8" s="12">
        <v>13629.39</v>
      </c>
      <c r="K8" s="12">
        <v>20</v>
      </c>
      <c r="L8" s="12">
        <v>3</v>
      </c>
      <c r="M8" s="13">
        <f>SUM(F8:H8)/L8</f>
        <v>14067.67</v>
      </c>
      <c r="N8" s="13">
        <f>SQRT(((F8-M8)^2+(G8-M8)^2+(H8-M8)^2)/(L8-1))</f>
        <v>929.04</v>
      </c>
      <c r="O8" s="13">
        <f t="shared" si="0"/>
        <v>6.6</v>
      </c>
      <c r="P8" s="12">
        <v>13484</v>
      </c>
      <c r="Q8" s="14">
        <f t="shared" si="1"/>
        <v>269680</v>
      </c>
    </row>
    <row r="9" spans="1:17" ht="80.25" customHeight="1" x14ac:dyDescent="0.25">
      <c r="A9" s="12">
        <v>3</v>
      </c>
      <c r="B9" s="37"/>
      <c r="C9" s="27" t="s">
        <v>94</v>
      </c>
      <c r="D9" s="26" t="s">
        <v>96</v>
      </c>
      <c r="E9" s="11" t="s">
        <v>88</v>
      </c>
      <c r="F9" s="28">
        <v>6182</v>
      </c>
      <c r="G9" s="28">
        <v>4512</v>
      </c>
      <c r="H9" s="28">
        <v>4930</v>
      </c>
      <c r="I9" s="12">
        <f>SUM(F9:H9)</f>
        <v>15624</v>
      </c>
      <c r="J9" s="12">
        <v>7600</v>
      </c>
      <c r="K9" s="12">
        <v>4</v>
      </c>
      <c r="L9" s="12">
        <v>3</v>
      </c>
      <c r="M9" s="13">
        <f>SUM(F9:H9)/L9</f>
        <v>5208</v>
      </c>
      <c r="N9" s="13">
        <f>SQRT(((F9-M9)^2+(G9-M9)^2+(H9-M9)^2)/(L9-1))</f>
        <v>869.02</v>
      </c>
      <c r="O9" s="13">
        <f t="shared" si="0"/>
        <v>16.690000000000001</v>
      </c>
      <c r="P9" s="12">
        <f>G9</f>
        <v>4512</v>
      </c>
      <c r="Q9" s="14">
        <f t="shared" si="1"/>
        <v>18048</v>
      </c>
    </row>
    <row r="10" spans="1:17" ht="80.25" customHeight="1" x14ac:dyDescent="0.25">
      <c r="A10" s="12">
        <v>4</v>
      </c>
      <c r="B10" s="37"/>
      <c r="C10" s="27" t="s">
        <v>95</v>
      </c>
      <c r="D10" s="26" t="s">
        <v>99</v>
      </c>
      <c r="E10" s="11" t="s">
        <v>105</v>
      </c>
      <c r="F10" s="28">
        <v>20099</v>
      </c>
      <c r="G10" s="28">
        <v>13104</v>
      </c>
      <c r="H10" s="28">
        <v>19660</v>
      </c>
      <c r="I10" s="12">
        <f>SUM(F10:H10)</f>
        <v>52863</v>
      </c>
      <c r="J10" s="12">
        <v>14050</v>
      </c>
      <c r="K10" s="12">
        <v>4</v>
      </c>
      <c r="L10" s="12">
        <v>3</v>
      </c>
      <c r="M10" s="13">
        <f>SUM(F10:H10)/L10</f>
        <v>17621</v>
      </c>
      <c r="N10" s="13">
        <f>SQRT(((F10-M10)^2+(G10-M10)^2+(H10-M10)^2)/(L10-1))</f>
        <v>3917.99</v>
      </c>
      <c r="O10" s="13">
        <f t="shared" si="0"/>
        <v>22.23</v>
      </c>
      <c r="P10" s="12">
        <v>13104</v>
      </c>
      <c r="Q10" s="14">
        <f>P10*K10</f>
        <v>52416</v>
      </c>
    </row>
    <row r="11" spans="1:17" ht="30.75" customHeight="1" x14ac:dyDescent="0.3">
      <c r="A11" s="40" t="s">
        <v>100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15"/>
      <c r="Q11" s="14">
        <f>SUM(Q7:Q10)</f>
        <v>508939</v>
      </c>
    </row>
    <row r="12" spans="1:17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ht="15" customHeight="1" x14ac:dyDescent="0.25">
      <c r="A13" s="41" t="s">
        <v>10</v>
      </c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</row>
    <row r="14" spans="1:17" ht="30" customHeight="1" x14ac:dyDescent="0.25">
      <c r="A14" s="41" t="s">
        <v>13</v>
      </c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</row>
    <row r="15" spans="1:17" x14ac:dyDescent="0.25">
      <c r="A15" s="2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2"/>
      <c r="P15" s="2"/>
      <c r="Q15" s="2"/>
    </row>
    <row r="16" spans="1:17" x14ac:dyDescent="0.25">
      <c r="A16" s="3"/>
      <c r="B16" s="38" t="s">
        <v>106</v>
      </c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"/>
      <c r="O16" s="2"/>
      <c r="P16" s="2"/>
      <c r="Q16" s="2"/>
    </row>
    <row r="17" spans="1:17" ht="15.75" x14ac:dyDescent="0.25">
      <c r="A17" s="3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9" t="s">
        <v>15</v>
      </c>
      <c r="O17" s="39"/>
      <c r="P17" s="39"/>
      <c r="Q17" s="39"/>
    </row>
    <row r="18" spans="1:17" ht="15.75" x14ac:dyDescent="0.25">
      <c r="A18" s="3"/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"/>
      <c r="O18" s="39" t="s">
        <v>104</v>
      </c>
      <c r="P18" s="39"/>
      <c r="Q18" s="39"/>
    </row>
    <row r="19" spans="1:17" ht="45.75" customHeight="1" x14ac:dyDescent="0.25">
      <c r="A19" s="3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"/>
      <c r="O19" s="39"/>
      <c r="P19" s="39"/>
      <c r="Q19" s="39"/>
    </row>
    <row r="20" spans="1:17" hidden="1" x14ac:dyDescent="0.25">
      <c r="A20" s="3"/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"/>
      <c r="O20" s="3"/>
      <c r="P20" s="3"/>
      <c r="Q20" s="2"/>
    </row>
    <row r="21" spans="1:17" x14ac:dyDescent="0.25">
      <c r="A21" s="3"/>
      <c r="B21" s="38" t="s">
        <v>98</v>
      </c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"/>
      <c r="O21" s="3"/>
      <c r="P21" s="3"/>
      <c r="Q21" s="2"/>
    </row>
    <row r="22" spans="1:17" x14ac:dyDescent="0.25">
      <c r="A22" s="3"/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"/>
      <c r="O22" s="3"/>
      <c r="P22" s="3"/>
      <c r="Q22" s="2"/>
    </row>
    <row r="23" spans="1:17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2"/>
    </row>
    <row r="24" spans="1:17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2"/>
    </row>
  </sheetData>
  <mergeCells count="23">
    <mergeCell ref="B7:B10"/>
    <mergeCell ref="E4:E5"/>
    <mergeCell ref="B21:M22"/>
    <mergeCell ref="O19:Q19"/>
    <mergeCell ref="A11:O11"/>
    <mergeCell ref="A13:Q13"/>
    <mergeCell ref="A14:Q14"/>
    <mergeCell ref="N17:Q17"/>
    <mergeCell ref="B15:N15"/>
    <mergeCell ref="B16:M20"/>
    <mergeCell ref="L4:L5"/>
    <mergeCell ref="M4:O4"/>
    <mergeCell ref="O18:Q18"/>
    <mergeCell ref="A2:Q2"/>
    <mergeCell ref="A4:A5"/>
    <mergeCell ref="B4:B5"/>
    <mergeCell ref="C4:C5"/>
    <mergeCell ref="F4:I4"/>
    <mergeCell ref="K4:K5"/>
    <mergeCell ref="P4:P5"/>
    <mergeCell ref="A3:Q3"/>
    <mergeCell ref="D4:D5"/>
    <mergeCell ref="J4:J5"/>
  </mergeCells>
  <pageMargins left="0.70866141732283472" right="0.70866141732283472" top="1.1811023622047245" bottom="0.35433070866141736" header="0.51181102362204722" footer="0.51181102362204722"/>
  <pageSetup paperSize="9" scale="47" firstPageNumber="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08461-83CB-4228-A279-04C5409C3BC7}">
  <dimension ref="A1:G37"/>
  <sheetViews>
    <sheetView topLeftCell="A31" workbookViewId="0">
      <selection activeCell="A35" sqref="A35:G37"/>
    </sheetView>
  </sheetViews>
  <sheetFormatPr defaultRowHeight="15" x14ac:dyDescent="0.25"/>
  <cols>
    <col min="2" max="2" width="15.42578125" customWidth="1"/>
    <col min="4" max="4" width="11.85546875" customWidth="1"/>
    <col min="6" max="6" width="14.140625" customWidth="1"/>
    <col min="7" max="7" width="18" customWidth="1"/>
  </cols>
  <sheetData>
    <row r="1" spans="1:7" ht="126.75" thickBot="1" x14ac:dyDescent="0.3">
      <c r="A1" s="16" t="s">
        <v>0</v>
      </c>
      <c r="B1" s="17" t="s">
        <v>20</v>
      </c>
      <c r="C1" s="17" t="s">
        <v>21</v>
      </c>
      <c r="D1" s="17" t="s">
        <v>22</v>
      </c>
      <c r="E1" s="17" t="s">
        <v>23</v>
      </c>
      <c r="F1" s="17" t="s">
        <v>24</v>
      </c>
      <c r="G1" s="17" t="s">
        <v>25</v>
      </c>
    </row>
    <row r="2" spans="1:7" ht="16.5" thickBot="1" x14ac:dyDescent="0.3">
      <c r="A2" s="18">
        <v>1</v>
      </c>
      <c r="B2" s="19" t="s">
        <v>26</v>
      </c>
      <c r="C2" s="20" t="s">
        <v>27</v>
      </c>
      <c r="D2" s="21">
        <v>50</v>
      </c>
      <c r="E2" s="22">
        <v>3</v>
      </c>
      <c r="F2" s="22" t="s">
        <v>28</v>
      </c>
      <c r="G2" s="23">
        <v>68900</v>
      </c>
    </row>
    <row r="3" spans="1:7" ht="16.5" thickBot="1" x14ac:dyDescent="0.3">
      <c r="A3" s="18">
        <v>2</v>
      </c>
      <c r="B3" s="19" t="s">
        <v>26</v>
      </c>
      <c r="C3" s="20" t="s">
        <v>27</v>
      </c>
      <c r="D3" s="21">
        <v>100</v>
      </c>
      <c r="E3" s="22">
        <v>3</v>
      </c>
      <c r="F3" s="22" t="s">
        <v>29</v>
      </c>
      <c r="G3" s="23">
        <v>90300</v>
      </c>
    </row>
    <row r="4" spans="1:7" ht="16.5" thickBot="1" x14ac:dyDescent="0.3">
      <c r="A4" s="18">
        <v>3</v>
      </c>
      <c r="B4" s="19" t="s">
        <v>26</v>
      </c>
      <c r="C4" s="20" t="s">
        <v>27</v>
      </c>
      <c r="D4" s="21">
        <v>50</v>
      </c>
      <c r="E4" s="22">
        <v>3</v>
      </c>
      <c r="F4" s="22" t="s">
        <v>30</v>
      </c>
      <c r="G4" s="23">
        <v>31000</v>
      </c>
    </row>
    <row r="5" spans="1:7" ht="32.25" thickBot="1" x14ac:dyDescent="0.3">
      <c r="A5" s="18">
        <v>4</v>
      </c>
      <c r="B5" s="22" t="s">
        <v>31</v>
      </c>
      <c r="C5" s="20" t="s">
        <v>27</v>
      </c>
      <c r="D5" s="21">
        <v>100</v>
      </c>
      <c r="E5" s="22">
        <v>3</v>
      </c>
      <c r="F5" s="22" t="s">
        <v>32</v>
      </c>
      <c r="G5" s="23">
        <v>95500</v>
      </c>
    </row>
    <row r="6" spans="1:7" ht="32.25" thickBot="1" x14ac:dyDescent="0.3">
      <c r="A6" s="18">
        <v>5</v>
      </c>
      <c r="B6" s="22" t="s">
        <v>33</v>
      </c>
      <c r="C6" s="20" t="s">
        <v>27</v>
      </c>
      <c r="D6" s="21">
        <v>300</v>
      </c>
      <c r="E6" s="22">
        <v>3</v>
      </c>
      <c r="F6" s="22" t="s">
        <v>34</v>
      </c>
      <c r="G6" s="23">
        <v>18000</v>
      </c>
    </row>
    <row r="7" spans="1:7" ht="32.25" thickBot="1" x14ac:dyDescent="0.3">
      <c r="A7" s="18">
        <v>6</v>
      </c>
      <c r="B7" s="22" t="s">
        <v>35</v>
      </c>
      <c r="C7" s="20" t="s">
        <v>27</v>
      </c>
      <c r="D7" s="21">
        <v>150</v>
      </c>
      <c r="E7" s="22">
        <v>3</v>
      </c>
      <c r="F7" s="22" t="s">
        <v>36</v>
      </c>
      <c r="G7" s="23">
        <v>19800</v>
      </c>
    </row>
    <row r="8" spans="1:7" ht="32.25" thickBot="1" x14ac:dyDescent="0.3">
      <c r="A8" s="18">
        <v>7</v>
      </c>
      <c r="B8" s="22" t="s">
        <v>37</v>
      </c>
      <c r="C8" s="20" t="s">
        <v>27</v>
      </c>
      <c r="D8" s="21">
        <v>400</v>
      </c>
      <c r="E8" s="22">
        <v>3</v>
      </c>
      <c r="F8" s="22" t="s">
        <v>38</v>
      </c>
      <c r="G8" s="23">
        <v>63200</v>
      </c>
    </row>
    <row r="9" spans="1:7" ht="16.5" thickBot="1" x14ac:dyDescent="0.3">
      <c r="A9" s="18">
        <v>8</v>
      </c>
      <c r="B9" s="22" t="s">
        <v>39</v>
      </c>
      <c r="C9" s="20" t="s">
        <v>27</v>
      </c>
      <c r="D9" s="21">
        <v>100</v>
      </c>
      <c r="E9" s="22">
        <v>3</v>
      </c>
      <c r="F9" s="22" t="s">
        <v>40</v>
      </c>
      <c r="G9" s="23">
        <v>32800</v>
      </c>
    </row>
    <row r="10" spans="1:7" ht="32.25" thickBot="1" x14ac:dyDescent="0.3">
      <c r="A10" s="18">
        <v>9</v>
      </c>
      <c r="B10" s="22" t="s">
        <v>41</v>
      </c>
      <c r="C10" s="20" t="s">
        <v>27</v>
      </c>
      <c r="D10" s="21">
        <v>150</v>
      </c>
      <c r="E10" s="22">
        <v>3</v>
      </c>
      <c r="F10" s="22" t="s">
        <v>42</v>
      </c>
      <c r="G10" s="23">
        <v>21450</v>
      </c>
    </row>
    <row r="11" spans="1:7" ht="16.5" thickBot="1" x14ac:dyDescent="0.3">
      <c r="A11" s="18">
        <v>10</v>
      </c>
      <c r="B11" s="22" t="s">
        <v>43</v>
      </c>
      <c r="C11" s="20" t="s">
        <v>27</v>
      </c>
      <c r="D11" s="21">
        <v>100</v>
      </c>
      <c r="E11" s="22">
        <v>3</v>
      </c>
      <c r="F11" s="22" t="s">
        <v>44</v>
      </c>
      <c r="G11" s="23">
        <v>88200</v>
      </c>
    </row>
    <row r="12" spans="1:7" ht="16.5" thickBot="1" x14ac:dyDescent="0.3">
      <c r="A12" s="18">
        <v>11</v>
      </c>
      <c r="B12" s="22" t="s">
        <v>45</v>
      </c>
      <c r="C12" s="20" t="s">
        <v>27</v>
      </c>
      <c r="D12" s="21">
        <v>150</v>
      </c>
      <c r="E12" s="22">
        <v>3</v>
      </c>
      <c r="F12" s="22" t="s">
        <v>46</v>
      </c>
      <c r="G12" s="23">
        <v>52050</v>
      </c>
    </row>
    <row r="13" spans="1:7" ht="32.25" thickBot="1" x14ac:dyDescent="0.3">
      <c r="A13" s="18">
        <v>12</v>
      </c>
      <c r="B13" s="22" t="s">
        <v>47</v>
      </c>
      <c r="C13" s="20" t="s">
        <v>27</v>
      </c>
      <c r="D13" s="21">
        <v>200</v>
      </c>
      <c r="E13" s="22">
        <v>3</v>
      </c>
      <c r="F13" s="22" t="s">
        <v>48</v>
      </c>
      <c r="G13" s="23">
        <v>17000</v>
      </c>
    </row>
    <row r="14" spans="1:7" ht="16.5" thickBot="1" x14ac:dyDescent="0.3">
      <c r="A14" s="18">
        <v>13</v>
      </c>
      <c r="B14" s="22" t="s">
        <v>49</v>
      </c>
      <c r="C14" s="20" t="s">
        <v>27</v>
      </c>
      <c r="D14" s="21">
        <v>50</v>
      </c>
      <c r="E14" s="22">
        <v>3</v>
      </c>
      <c r="F14" s="22" t="s">
        <v>50</v>
      </c>
      <c r="G14" s="23">
        <v>10750</v>
      </c>
    </row>
    <row r="15" spans="1:7" ht="32.25" thickBot="1" x14ac:dyDescent="0.3">
      <c r="A15" s="18">
        <v>14</v>
      </c>
      <c r="B15" s="22" t="s">
        <v>51</v>
      </c>
      <c r="C15" s="20" t="s">
        <v>27</v>
      </c>
      <c r="D15" s="21">
        <v>200</v>
      </c>
      <c r="E15" s="22">
        <v>3</v>
      </c>
      <c r="F15" s="22" t="s">
        <v>52</v>
      </c>
      <c r="G15" s="23">
        <v>38000</v>
      </c>
    </row>
    <row r="16" spans="1:7" ht="16.5" thickBot="1" x14ac:dyDescent="0.3">
      <c r="A16" s="18">
        <v>15</v>
      </c>
      <c r="B16" s="22" t="s">
        <v>53</v>
      </c>
      <c r="C16" s="20" t="s">
        <v>27</v>
      </c>
      <c r="D16" s="21">
        <v>200</v>
      </c>
      <c r="E16" s="22">
        <v>3</v>
      </c>
      <c r="F16" s="22" t="s">
        <v>54</v>
      </c>
      <c r="G16" s="23">
        <v>7000</v>
      </c>
    </row>
    <row r="17" spans="1:7" ht="16.5" thickBot="1" x14ac:dyDescent="0.3">
      <c r="A17" s="18">
        <v>16</v>
      </c>
      <c r="B17" s="22" t="s">
        <v>55</v>
      </c>
      <c r="C17" s="20" t="s">
        <v>27</v>
      </c>
      <c r="D17" s="21">
        <v>50</v>
      </c>
      <c r="E17" s="22">
        <v>3</v>
      </c>
      <c r="F17" s="22" t="s">
        <v>56</v>
      </c>
      <c r="G17" s="23">
        <v>31300</v>
      </c>
    </row>
    <row r="18" spans="1:7" ht="32.25" thickBot="1" x14ac:dyDescent="0.3">
      <c r="A18" s="18">
        <v>17</v>
      </c>
      <c r="B18" s="22" t="s">
        <v>57</v>
      </c>
      <c r="C18" s="20" t="s">
        <v>27</v>
      </c>
      <c r="D18" s="21">
        <v>50</v>
      </c>
      <c r="E18" s="22">
        <v>3</v>
      </c>
      <c r="F18" s="22" t="s">
        <v>58</v>
      </c>
      <c r="G18" s="23">
        <v>52800</v>
      </c>
    </row>
    <row r="19" spans="1:7" ht="32.25" thickBot="1" x14ac:dyDescent="0.3">
      <c r="A19" s="18">
        <v>18</v>
      </c>
      <c r="B19" s="22" t="s">
        <v>59</v>
      </c>
      <c r="C19" s="20" t="s">
        <v>27</v>
      </c>
      <c r="D19" s="21">
        <v>25</v>
      </c>
      <c r="E19" s="22">
        <v>3</v>
      </c>
      <c r="F19" s="22" t="s">
        <v>60</v>
      </c>
      <c r="G19" s="23">
        <v>20325</v>
      </c>
    </row>
    <row r="20" spans="1:7" ht="48" thickBot="1" x14ac:dyDescent="0.3">
      <c r="A20" s="18">
        <v>19</v>
      </c>
      <c r="B20" s="22" t="s">
        <v>61</v>
      </c>
      <c r="C20" s="20" t="s">
        <v>27</v>
      </c>
      <c r="D20" s="21">
        <v>400</v>
      </c>
      <c r="E20" s="22">
        <v>3</v>
      </c>
      <c r="F20" s="22" t="s">
        <v>62</v>
      </c>
      <c r="G20" s="23">
        <v>23200</v>
      </c>
    </row>
    <row r="21" spans="1:7" ht="48" thickBot="1" x14ac:dyDescent="0.3">
      <c r="A21" s="18">
        <v>20</v>
      </c>
      <c r="B21" s="22" t="s">
        <v>63</v>
      </c>
      <c r="C21" s="20" t="s">
        <v>27</v>
      </c>
      <c r="D21" s="21">
        <v>3000</v>
      </c>
      <c r="E21" s="22">
        <v>3</v>
      </c>
      <c r="F21" s="22" t="s">
        <v>64</v>
      </c>
      <c r="G21" s="23">
        <v>309000</v>
      </c>
    </row>
    <row r="22" spans="1:7" ht="16.5" thickBot="1" x14ac:dyDescent="0.3">
      <c r="A22" s="18">
        <v>21</v>
      </c>
      <c r="B22" s="22" t="s">
        <v>65</v>
      </c>
      <c r="C22" s="20" t="s">
        <v>27</v>
      </c>
      <c r="D22" s="21">
        <v>2500</v>
      </c>
      <c r="E22" s="22">
        <v>3</v>
      </c>
      <c r="F22" s="22" t="s">
        <v>66</v>
      </c>
      <c r="G22" s="23">
        <v>32500</v>
      </c>
    </row>
    <row r="23" spans="1:7" ht="32.25" thickBot="1" x14ac:dyDescent="0.3">
      <c r="A23" s="18">
        <v>22</v>
      </c>
      <c r="B23" s="22" t="s">
        <v>67</v>
      </c>
      <c r="C23" s="20" t="s">
        <v>27</v>
      </c>
      <c r="D23" s="21">
        <v>65</v>
      </c>
      <c r="E23" s="22">
        <v>3</v>
      </c>
      <c r="F23" s="22" t="s">
        <v>68</v>
      </c>
      <c r="G23" s="23">
        <v>219960</v>
      </c>
    </row>
    <row r="24" spans="1:7" ht="32.25" thickBot="1" x14ac:dyDescent="0.3">
      <c r="A24" s="18">
        <v>23</v>
      </c>
      <c r="B24" s="22" t="s">
        <v>69</v>
      </c>
      <c r="C24" s="20" t="s">
        <v>27</v>
      </c>
      <c r="D24" s="21">
        <v>600</v>
      </c>
      <c r="E24" s="22">
        <v>3</v>
      </c>
      <c r="F24" s="22" t="s">
        <v>70</v>
      </c>
      <c r="G24" s="23">
        <v>214800</v>
      </c>
    </row>
    <row r="25" spans="1:7" ht="48" thickBot="1" x14ac:dyDescent="0.3">
      <c r="A25" s="18">
        <v>24</v>
      </c>
      <c r="B25" s="22" t="s">
        <v>71</v>
      </c>
      <c r="C25" s="20" t="s">
        <v>27</v>
      </c>
      <c r="D25" s="21">
        <v>1150</v>
      </c>
      <c r="E25" s="22">
        <v>3</v>
      </c>
      <c r="F25" s="22" t="s">
        <v>72</v>
      </c>
      <c r="G25" s="23">
        <v>541650</v>
      </c>
    </row>
    <row r="26" spans="1:7" ht="95.25" thickBot="1" x14ac:dyDescent="0.3">
      <c r="A26" s="18">
        <v>25</v>
      </c>
      <c r="B26" s="22" t="s">
        <v>73</v>
      </c>
      <c r="C26" s="20" t="s">
        <v>27</v>
      </c>
      <c r="D26" s="21">
        <v>20</v>
      </c>
      <c r="E26" s="22">
        <v>3</v>
      </c>
      <c r="F26" s="22" t="s">
        <v>74</v>
      </c>
      <c r="G26" s="23">
        <v>70000</v>
      </c>
    </row>
    <row r="27" spans="1:7" ht="63.75" thickBot="1" x14ac:dyDescent="0.3">
      <c r="A27" s="18">
        <v>26</v>
      </c>
      <c r="B27" s="22" t="s">
        <v>75</v>
      </c>
      <c r="C27" s="20" t="s">
        <v>27</v>
      </c>
      <c r="D27" s="21">
        <v>1</v>
      </c>
      <c r="E27" s="22">
        <v>3</v>
      </c>
      <c r="F27" s="22" t="s">
        <v>76</v>
      </c>
      <c r="G27" s="23">
        <v>2299</v>
      </c>
    </row>
    <row r="28" spans="1:7" ht="48" thickBot="1" x14ac:dyDescent="0.3">
      <c r="A28" s="18">
        <v>27</v>
      </c>
      <c r="B28" s="22" t="s">
        <v>77</v>
      </c>
      <c r="C28" s="20" t="s">
        <v>27</v>
      </c>
      <c r="D28" s="21">
        <v>3</v>
      </c>
      <c r="E28" s="22">
        <v>3</v>
      </c>
      <c r="F28" s="22" t="s">
        <v>78</v>
      </c>
      <c r="G28" s="23">
        <v>4695</v>
      </c>
    </row>
    <row r="29" spans="1:7" ht="48" thickBot="1" x14ac:dyDescent="0.3">
      <c r="A29" s="18">
        <v>28</v>
      </c>
      <c r="B29" s="22" t="s">
        <v>77</v>
      </c>
      <c r="C29" s="20" t="s">
        <v>27</v>
      </c>
      <c r="D29" s="21">
        <v>4</v>
      </c>
      <c r="E29" s="22">
        <v>3</v>
      </c>
      <c r="F29" s="22" t="s">
        <v>79</v>
      </c>
      <c r="G29" s="23">
        <v>2896</v>
      </c>
    </row>
    <row r="30" spans="1:7" ht="48" thickBot="1" x14ac:dyDescent="0.3">
      <c r="A30" s="18">
        <v>29</v>
      </c>
      <c r="B30" s="22" t="s">
        <v>80</v>
      </c>
      <c r="C30" s="20" t="s">
        <v>27</v>
      </c>
      <c r="D30" s="21">
        <v>3</v>
      </c>
      <c r="E30" s="22">
        <v>3</v>
      </c>
      <c r="F30" s="22" t="s">
        <v>81</v>
      </c>
      <c r="G30" s="23">
        <v>2043</v>
      </c>
    </row>
    <row r="31" spans="1:7" ht="79.5" thickBot="1" x14ac:dyDescent="0.3">
      <c r="A31" s="18">
        <v>30</v>
      </c>
      <c r="B31" s="22" t="s">
        <v>82</v>
      </c>
      <c r="C31" s="20" t="s">
        <v>27</v>
      </c>
      <c r="D31" s="21">
        <v>50</v>
      </c>
      <c r="E31" s="22">
        <v>3</v>
      </c>
      <c r="F31" s="22" t="s">
        <v>83</v>
      </c>
      <c r="G31" s="23">
        <v>55600</v>
      </c>
    </row>
    <row r="32" spans="1:7" ht="32.25" thickBot="1" x14ac:dyDescent="0.3">
      <c r="A32" s="18">
        <v>31</v>
      </c>
      <c r="B32" s="22" t="s">
        <v>84</v>
      </c>
      <c r="C32" s="20" t="s">
        <v>27</v>
      </c>
      <c r="D32" s="21">
        <v>18</v>
      </c>
      <c r="E32" s="22">
        <v>3</v>
      </c>
      <c r="F32" s="22" t="s">
        <v>85</v>
      </c>
      <c r="G32" s="23">
        <v>46620</v>
      </c>
    </row>
    <row r="33" spans="1:7" ht="16.5" thickBot="1" x14ac:dyDescent="0.3">
      <c r="A33" s="43" t="s">
        <v>86</v>
      </c>
      <c r="B33" s="44"/>
      <c r="C33" s="44"/>
      <c r="D33" s="44"/>
      <c r="E33" s="44"/>
      <c r="F33" s="45"/>
      <c r="G33" s="24">
        <f>SUM(G2:G32)</f>
        <v>2283638</v>
      </c>
    </row>
    <row r="35" spans="1:7" x14ac:dyDescent="0.25">
      <c r="A35" s="46" t="s">
        <v>87</v>
      </c>
      <c r="B35" s="46"/>
      <c r="C35" s="46"/>
      <c r="D35" s="46"/>
      <c r="E35" s="46"/>
      <c r="F35" s="46"/>
      <c r="G35" s="46"/>
    </row>
    <row r="36" spans="1:7" x14ac:dyDescent="0.25">
      <c r="A36" s="46"/>
      <c r="B36" s="46"/>
      <c r="C36" s="46"/>
      <c r="D36" s="46"/>
      <c r="E36" s="46"/>
      <c r="F36" s="46"/>
      <c r="G36" s="46"/>
    </row>
    <row r="37" spans="1:7" x14ac:dyDescent="0.25">
      <c r="A37" s="46"/>
      <c r="B37" s="46"/>
      <c r="C37" s="46"/>
      <c r="D37" s="46"/>
      <c r="E37" s="46"/>
      <c r="F37" s="46"/>
      <c r="G37" s="46"/>
    </row>
  </sheetData>
  <mergeCells count="2">
    <mergeCell ref="A33:F33"/>
    <mergeCell ref="A35:G37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173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dima</dc:creator>
  <dc:description/>
  <cp:lastModifiedBy>User</cp:lastModifiedBy>
  <cp:revision>8</cp:revision>
  <cp:lastPrinted>2026-04-21T13:15:10Z</cp:lastPrinted>
  <dcterms:created xsi:type="dcterms:W3CDTF">2014-03-03T09:31:47Z</dcterms:created>
  <dcterms:modified xsi:type="dcterms:W3CDTF">2026-04-28T07:11:55Z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