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eta\Desktop\Работа\ГБОУ_66\Закупки 2026\ЕД\Аттестаты\"/>
    </mc:Choice>
  </mc:AlternateContent>
  <xr:revisionPtr revIDLastSave="0" documentId="8_{B88657C0-F93F-467D-B9ED-E4179F2939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Расчет цены" sheetId="2" r:id="rId1"/>
  </sheets>
  <definedNames>
    <definedName name="_xlnm.Print_Area" localSheetId="0">'Расчет цены'!$A$1:$N$13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2" l="1"/>
  <c r="I7" i="2" s="1"/>
  <c r="J7" i="2" s="1"/>
  <c r="K7" i="2"/>
  <c r="L7" i="2"/>
  <c r="M7" i="2"/>
  <c r="N7" i="2" s="1"/>
  <c r="H8" i="2"/>
  <c r="I8" i="2" s="1"/>
  <c r="J8" i="2" s="1"/>
  <c r="K8" i="2"/>
  <c r="L8" i="2"/>
  <c r="M8" i="2"/>
  <c r="N8" i="2" s="1"/>
  <c r="H9" i="2"/>
  <c r="I9" i="2" s="1"/>
  <c r="J9" i="2" s="1"/>
  <c r="K9" i="2"/>
  <c r="L9" i="2"/>
  <c r="M9" i="2"/>
  <c r="N9" i="2" s="1"/>
  <c r="H10" i="2"/>
  <c r="I10" i="2" s="1"/>
  <c r="J10" i="2" s="1"/>
  <c r="K10" i="2"/>
  <c r="L10" i="2"/>
  <c r="M10" i="2"/>
  <c r="N10" i="2" s="1"/>
  <c r="H11" i="2"/>
  <c r="I11" i="2" s="1"/>
  <c r="J11" i="2" s="1"/>
  <c r="K11" i="2"/>
  <c r="L11" i="2"/>
  <c r="M11" i="2"/>
  <c r="N11" i="2" s="1"/>
  <c r="H6" i="2" l="1"/>
  <c r="I6" i="2" s="1"/>
  <c r="J6" i="2" s="1"/>
  <c r="K6" i="2"/>
  <c r="L6" i="2"/>
  <c r="M6" i="2"/>
  <c r="N6" i="2" s="1"/>
  <c r="I12" i="2" s="1"/>
</calcChain>
</file>

<file path=xl/sharedStrings.xml><?xml version="1.0" encoding="utf-8"?>
<sst xmlns="http://schemas.openxmlformats.org/spreadsheetml/2006/main" count="37" uniqueCount="32">
  <si>
    <t>№</t>
  </si>
  <si>
    <t>Ед. изм</t>
  </si>
  <si>
    <t>Кол-во</t>
  </si>
  <si>
    <t>Коммерческие предложения (руб./ед.изм.)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</si>
  <si>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</si>
  <si>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</si>
  <si>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 xml:space="preserve">Средняя арифметическая цена за единицу     &lt;ц&gt; </t>
  </si>
  <si>
    <t>рублей</t>
  </si>
  <si>
    <t>Наименование товара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</si>
  <si>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</si>
  <si>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рынка)*</t>
  </si>
  <si>
    <t>В результате проведенного расчета Н(М)ЦК составила:</t>
  </si>
  <si>
    <t>Расчет Н(М)ЦК произвел:</t>
  </si>
  <si>
    <t>Расчет начальной (максимальной) цены контракта (Н(М)ЦК)</t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</si>
  <si>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</si>
  <si>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Н(М)ЦК контракта с учетом округления цены за единицу (руб.)</t>
  </si>
  <si>
    <t>Цена за единицу изм. (руб.)
- наименьшее значение</t>
  </si>
  <si>
    <t xml:space="preserve">Поставщик №1 </t>
  </si>
  <si>
    <t xml:space="preserve">Поставщик №2 </t>
  </si>
  <si>
    <t xml:space="preserve">Поставщик №3 </t>
  </si>
  <si>
    <t>Цена за единицу изм. с округлением до сотых долей после запятой (руб.)</t>
  </si>
  <si>
    <t>шт.</t>
  </si>
  <si>
    <t>Бланк приложения к аттестату об основном общем образовании</t>
  </si>
  <si>
    <t>Бланк приложения к аттестату о среднем общем образовании</t>
  </si>
  <si>
    <r>
      <t xml:space="preserve">Обоснование (начальной) максимальной цены контракта (далее - НМЦК):
1. Используемый метод определения НМЦК: метод сопоставимых рыночных цен (анализа рынка).
2. Начальная (максимальная) цена контракта  сформирована в соответствии с методическими рекомендациями по применению методов определения начальной (максимальной) цены контракта утвержденными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3. Справочная информация и документы, либо указание реквизитов документов, на основании которых выполнен расчет НМЦК: в соответствии с предоставленной ценовой информацией (коммерческих предложений) от 3-х поставщиков, обладающих опытом поставки соответствующих товаров.  </t>
    </r>
    <r>
      <rPr>
        <b/>
        <sz val="11"/>
        <rFont val="Times New Roman"/>
        <family val="1"/>
        <charset val="204"/>
      </rPr>
      <t>Закупка у ед. поставщика соответствии с п. 5 ч. 1 ст. 93 Федерального закона № 44-ФЗ “ ЭЛЕКТРОННЫЙ МАГАЗИН</t>
    </r>
  </si>
  <si>
    <t>Поставка бланков документов государственного образца для ГБОУгимназии  №66 Приморского района Санкт-Петербурга в 2026 году</t>
  </si>
  <si>
    <t>Бланк аттестата об основном общем образовании с твердой обложкой</t>
  </si>
  <si>
    <t>Бланк аттестата об основном общем образовании с отличием с твердой обложкой</t>
  </si>
  <si>
    <t>Бланк аттестата о среднем общем образовании с твердой обложкой</t>
  </si>
  <si>
    <t>Бланк аттестата о среднем общем образовании с отличием к медали «За особые успехи в учении» I степени с твердой обложкой</t>
  </si>
  <si>
    <t xml:space="preserve">Заместитель директора по АХР </t>
  </si>
  <si>
    <t>Ф.В. Пожидаев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</si>
</sst>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18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7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0" fontId="6" fillId="0" borderId="0">
      <alignment horizontal="left" vertical="center"/>
    </xf>
    <xf numFmtId="0" fontId="5" fillId="2" borderId="0">
      <alignment horizontal="right" vertical="center"/>
    </xf>
    <xf numFmtId="0" fontId="7" fillId="2" borderId="0">
      <alignment horizontal="left" vertical="center"/>
    </xf>
    <xf numFmtId="0" fontId="9" fillId="0" borderId="0"/>
  </cellStyleXfs>
  <cellXfs count="36">
    <xf numFmtId="0" fontId="0" fillId="0" borderId="0" xfId="0"/>
    <xf numFmtId="0" fontId="10" fillId="0" borderId="0" xfId="0" applyFont="1"/>
    <xf numFmtId="0" fontId="1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2" fillId="0" borderId="0" xfId="0" applyFont="1"/>
    <xf numFmtId="2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4" fontId="10" fillId="0" borderId="0" xfId="0" applyNumberFormat="1" applyFont="1" applyAlignment="1">
      <alignment vertical="center"/>
    </xf>
    <xf numFmtId="0" fontId="10" fillId="0" borderId="11" xfId="0" applyFont="1" applyBorder="1" applyAlignment="1">
      <alignment horizontal="center" vertical="center" wrapText="1"/>
    </xf>
    <xf numFmtId="0" fontId="2" fillId="0" borderId="0" xfId="0" applyFont="1" applyAlignment="1" applyProtection="1">
      <alignment vertical="center"/>
      <protection locked="0"/>
    </xf>
    <xf numFmtId="0" fontId="2" fillId="0" borderId="1" xfId="0" applyFont="1" applyBorder="1" applyAlignment="1">
      <alignment horizontal="center" vertical="top" wrapText="1"/>
    </xf>
    <xf numFmtId="4" fontId="13" fillId="0" borderId="0" xfId="0" applyNumberFormat="1" applyFont="1" applyAlignment="1">
      <alignment vertical="center"/>
    </xf>
    <xf numFmtId="4" fontId="11" fillId="0" borderId="0" xfId="0" applyNumberFormat="1" applyFont="1"/>
    <xf numFmtId="0" fontId="13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right" vertical="center"/>
    </xf>
    <xf numFmtId="0" fontId="14" fillId="3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4" fontId="17" fillId="0" borderId="1" xfId="0" applyNumberFormat="1" applyFont="1" applyBorder="1" applyAlignment="1">
      <alignment horizontal="center" vertical="center"/>
    </xf>
  </cellXfs>
  <cellStyles count="5">
    <cellStyle name="S15" xfId="1" xr:uid="{00000000-0005-0000-0000-000000000000}"/>
    <cellStyle name="S20" xfId="2" xr:uid="{00000000-0005-0000-0000-000001000000}"/>
    <cellStyle name="S23" xfId="3" xr:uid="{00000000-0005-0000-0000-000002000000}"/>
    <cellStyle name="Обычный" xfId="0" builtinId="0"/>
    <cellStyle name="Обычный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</xdr:colOff>
      <xdr:row>4</xdr:row>
      <xdr:rowOff>952500</xdr:rowOff>
    </xdr:from>
    <xdr:to>
      <xdr:col>10</xdr:col>
      <xdr:colOff>0</xdr:colOff>
      <xdr:row>4</xdr:row>
      <xdr:rowOff>1303020</xdr:rowOff>
    </xdr:to>
    <xdr:pic>
      <xdr:nvPicPr>
        <xdr:cNvPr id="12352" name="Picture 1">
          <a:extLst>
            <a:ext uri="{FF2B5EF4-FFF2-40B4-BE49-F238E27FC236}">
              <a16:creationId xmlns:a16="http://schemas.microsoft.com/office/drawing/2014/main" id="{00000000-0008-0000-0000-000040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2620" y="5265420"/>
          <a:ext cx="10363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22860</xdr:colOff>
      <xdr:row>4</xdr:row>
      <xdr:rowOff>922020</xdr:rowOff>
    </xdr:from>
    <xdr:to>
      <xdr:col>8</xdr:col>
      <xdr:colOff>1051560</xdr:colOff>
      <xdr:row>4</xdr:row>
      <xdr:rowOff>1363980</xdr:rowOff>
    </xdr:to>
    <xdr:pic>
      <xdr:nvPicPr>
        <xdr:cNvPr id="12353" name="Picture 2">
          <a:extLst>
            <a:ext uri="{FF2B5EF4-FFF2-40B4-BE49-F238E27FC236}">
              <a16:creationId xmlns:a16="http://schemas.microsoft.com/office/drawing/2014/main" id="{00000000-0008-0000-0000-000041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7720" y="5234940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4</xdr:row>
      <xdr:rowOff>1653989</xdr:rowOff>
    </xdr:from>
    <xdr:to>
      <xdr:col>10</xdr:col>
      <xdr:colOff>1287781</xdr:colOff>
      <xdr:row>5</xdr:row>
      <xdr:rowOff>2690</xdr:rowOff>
    </xdr:to>
    <xdr:pic>
      <xdr:nvPicPr>
        <xdr:cNvPr id="12354" name="Picture 5">
          <a:extLst>
            <a:ext uri="{FF2B5EF4-FFF2-40B4-BE49-F238E27FC236}">
              <a16:creationId xmlns:a16="http://schemas.microsoft.com/office/drawing/2014/main" id="{00000000-0008-0000-0000-000042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1221" y="5966909"/>
          <a:ext cx="960120" cy="7032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22860</xdr:colOff>
      <xdr:row>4</xdr:row>
      <xdr:rowOff>952500</xdr:rowOff>
    </xdr:from>
    <xdr:to>
      <xdr:col>10</xdr:col>
      <xdr:colOff>0</xdr:colOff>
      <xdr:row>4</xdr:row>
      <xdr:rowOff>1303020</xdr:rowOff>
    </xdr:to>
    <xdr:pic>
      <xdr:nvPicPr>
        <xdr:cNvPr id="12356" name="Picture 1">
          <a:extLst>
            <a:ext uri="{FF2B5EF4-FFF2-40B4-BE49-F238E27FC236}">
              <a16:creationId xmlns:a16="http://schemas.microsoft.com/office/drawing/2014/main" id="{00000000-0008-0000-0000-000044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2620" y="5265420"/>
          <a:ext cx="10363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22860</xdr:colOff>
      <xdr:row>4</xdr:row>
      <xdr:rowOff>922020</xdr:rowOff>
    </xdr:from>
    <xdr:to>
      <xdr:col>8</xdr:col>
      <xdr:colOff>1051560</xdr:colOff>
      <xdr:row>4</xdr:row>
      <xdr:rowOff>1363980</xdr:rowOff>
    </xdr:to>
    <xdr:pic>
      <xdr:nvPicPr>
        <xdr:cNvPr id="12357" name="Picture 2">
          <a:extLst>
            <a:ext uri="{FF2B5EF4-FFF2-40B4-BE49-F238E27FC236}">
              <a16:creationId xmlns:a16="http://schemas.microsoft.com/office/drawing/2014/main" id="{00000000-0008-0000-0000-000045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7720" y="5234940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328108</xdr:colOff>
      <xdr:row>4</xdr:row>
      <xdr:rowOff>1491727</xdr:rowOff>
    </xdr:from>
    <xdr:to>
      <xdr:col>10</xdr:col>
      <xdr:colOff>488128</xdr:colOff>
      <xdr:row>4</xdr:row>
      <xdr:rowOff>1720327</xdr:rowOff>
    </xdr:to>
    <xdr:pic>
      <xdr:nvPicPr>
        <xdr:cNvPr id="12359" name="Picture 6">
          <a:extLst>
            <a:ext uri="{FF2B5EF4-FFF2-40B4-BE49-F238E27FC236}">
              <a16:creationId xmlns:a16="http://schemas.microsoft.com/office/drawing/2014/main" id="{00000000-0008-0000-0000-000047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532" y="5794786"/>
          <a:ext cx="16002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11</xdr:row>
      <xdr:rowOff>0</xdr:rowOff>
    </xdr:from>
    <xdr:to>
      <xdr:col>10</xdr:col>
      <xdr:colOff>1287781</xdr:colOff>
      <xdr:row>11</xdr:row>
      <xdr:rowOff>0</xdr:rowOff>
    </xdr:to>
    <xdr:pic>
      <xdr:nvPicPr>
        <xdr:cNvPr id="34" name="Picture 5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6495827"/>
          <a:ext cx="960120" cy="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11</xdr:row>
      <xdr:rowOff>0</xdr:rowOff>
    </xdr:from>
    <xdr:to>
      <xdr:col>10</xdr:col>
      <xdr:colOff>1287781</xdr:colOff>
      <xdr:row>11</xdr:row>
      <xdr:rowOff>0</xdr:rowOff>
    </xdr:to>
    <xdr:pic>
      <xdr:nvPicPr>
        <xdr:cNvPr id="35" name="Picture 5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5957048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11</xdr:row>
      <xdr:rowOff>0</xdr:rowOff>
    </xdr:from>
    <xdr:to>
      <xdr:col>10</xdr:col>
      <xdr:colOff>1287781</xdr:colOff>
      <xdr:row>11</xdr:row>
      <xdr:rowOff>2690</xdr:rowOff>
    </xdr:to>
    <xdr:pic>
      <xdr:nvPicPr>
        <xdr:cNvPr id="58" name="Picture 5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6495827"/>
          <a:ext cx="960120" cy="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11</xdr:row>
      <xdr:rowOff>0</xdr:rowOff>
    </xdr:from>
    <xdr:to>
      <xdr:col>10</xdr:col>
      <xdr:colOff>1287781</xdr:colOff>
      <xdr:row>11</xdr:row>
      <xdr:rowOff>2690</xdr:rowOff>
    </xdr:to>
    <xdr:pic>
      <xdr:nvPicPr>
        <xdr:cNvPr id="151" name="Picture 5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72604" y="6540586"/>
          <a:ext cx="960120" cy="44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11</xdr:row>
      <xdr:rowOff>0</xdr:rowOff>
    </xdr:from>
    <xdr:to>
      <xdr:col>10</xdr:col>
      <xdr:colOff>1287781</xdr:colOff>
      <xdr:row>11</xdr:row>
      <xdr:rowOff>0</xdr:rowOff>
    </xdr:to>
    <xdr:pic>
      <xdr:nvPicPr>
        <xdr:cNvPr id="26" name="Picture 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667501"/>
          <a:ext cx="960120" cy="4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11</xdr:row>
      <xdr:rowOff>0</xdr:rowOff>
    </xdr:from>
    <xdr:to>
      <xdr:col>10</xdr:col>
      <xdr:colOff>1287781</xdr:colOff>
      <xdr:row>11</xdr:row>
      <xdr:rowOff>0</xdr:rowOff>
    </xdr:to>
    <xdr:pic>
      <xdr:nvPicPr>
        <xdr:cNvPr id="27" name="Picture 5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136342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5</xdr:row>
      <xdr:rowOff>1653989</xdr:rowOff>
    </xdr:from>
    <xdr:to>
      <xdr:col>10</xdr:col>
      <xdr:colOff>1287781</xdr:colOff>
      <xdr:row>6</xdr:row>
      <xdr:rowOff>2690</xdr:rowOff>
    </xdr:to>
    <xdr:pic>
      <xdr:nvPicPr>
        <xdr:cNvPr id="19" name="Picture 5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06767" y="6136342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6</xdr:row>
      <xdr:rowOff>1653989</xdr:rowOff>
    </xdr:from>
    <xdr:to>
      <xdr:col>10</xdr:col>
      <xdr:colOff>1287781</xdr:colOff>
      <xdr:row>7</xdr:row>
      <xdr:rowOff>2690</xdr:rowOff>
    </xdr:to>
    <xdr:pic>
      <xdr:nvPicPr>
        <xdr:cNvPr id="20" name="Picture 5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06767" y="6136342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8</xdr:row>
      <xdr:rowOff>0</xdr:rowOff>
    </xdr:from>
    <xdr:to>
      <xdr:col>10</xdr:col>
      <xdr:colOff>1287781</xdr:colOff>
      <xdr:row>8</xdr:row>
      <xdr:rowOff>2690</xdr:rowOff>
    </xdr:to>
    <xdr:pic>
      <xdr:nvPicPr>
        <xdr:cNvPr id="23" name="Picture 5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06767" y="6667501"/>
          <a:ext cx="960120" cy="4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8</xdr:row>
      <xdr:rowOff>0</xdr:rowOff>
    </xdr:from>
    <xdr:to>
      <xdr:col>10</xdr:col>
      <xdr:colOff>1287781</xdr:colOff>
      <xdr:row>8</xdr:row>
      <xdr:rowOff>2690</xdr:rowOff>
    </xdr:to>
    <xdr:pic>
      <xdr:nvPicPr>
        <xdr:cNvPr id="24" name="Picture 5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06767" y="6136342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8</xdr:row>
      <xdr:rowOff>1653989</xdr:rowOff>
    </xdr:from>
    <xdr:to>
      <xdr:col>10</xdr:col>
      <xdr:colOff>1287781</xdr:colOff>
      <xdr:row>9</xdr:row>
      <xdr:rowOff>2690</xdr:rowOff>
    </xdr:to>
    <xdr:pic>
      <xdr:nvPicPr>
        <xdr:cNvPr id="25" name="Picture 5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06767" y="6667501"/>
          <a:ext cx="960120" cy="4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8</xdr:row>
      <xdr:rowOff>1653989</xdr:rowOff>
    </xdr:from>
    <xdr:to>
      <xdr:col>10</xdr:col>
      <xdr:colOff>1287781</xdr:colOff>
      <xdr:row>9</xdr:row>
      <xdr:rowOff>2690</xdr:rowOff>
    </xdr:to>
    <xdr:pic>
      <xdr:nvPicPr>
        <xdr:cNvPr id="28" name="Picture 5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06767" y="6136342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9</xdr:row>
      <xdr:rowOff>1653989</xdr:rowOff>
    </xdr:from>
    <xdr:to>
      <xdr:col>10</xdr:col>
      <xdr:colOff>1287781</xdr:colOff>
      <xdr:row>10</xdr:row>
      <xdr:rowOff>2690</xdr:rowOff>
    </xdr:to>
    <xdr:pic>
      <xdr:nvPicPr>
        <xdr:cNvPr id="29" name="Picture 5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06767" y="6667501"/>
          <a:ext cx="960120" cy="4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9</xdr:row>
      <xdr:rowOff>1653989</xdr:rowOff>
    </xdr:from>
    <xdr:to>
      <xdr:col>10</xdr:col>
      <xdr:colOff>1287781</xdr:colOff>
      <xdr:row>10</xdr:row>
      <xdr:rowOff>2690</xdr:rowOff>
    </xdr:to>
    <xdr:pic>
      <xdr:nvPicPr>
        <xdr:cNvPr id="30" name="Picture 5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06767" y="6136342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10</xdr:row>
      <xdr:rowOff>1653989</xdr:rowOff>
    </xdr:from>
    <xdr:to>
      <xdr:col>10</xdr:col>
      <xdr:colOff>1287781</xdr:colOff>
      <xdr:row>11</xdr:row>
      <xdr:rowOff>0</xdr:rowOff>
    </xdr:to>
    <xdr:pic>
      <xdr:nvPicPr>
        <xdr:cNvPr id="31" name="Picture 5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06767" y="6667501"/>
          <a:ext cx="960120" cy="4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10</xdr:row>
      <xdr:rowOff>1653989</xdr:rowOff>
    </xdr:from>
    <xdr:to>
      <xdr:col>10</xdr:col>
      <xdr:colOff>1287781</xdr:colOff>
      <xdr:row>11</xdr:row>
      <xdr:rowOff>0</xdr:rowOff>
    </xdr:to>
    <xdr:pic>
      <xdr:nvPicPr>
        <xdr:cNvPr id="32" name="Picture 5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06767" y="6136342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6"/>
  <sheetViews>
    <sheetView showGridLines="0" tabSelected="1" zoomScale="70" zoomScaleNormal="70" workbookViewId="0">
      <selection activeCell="H23" sqref="H23"/>
    </sheetView>
  </sheetViews>
  <sheetFormatPr defaultColWidth="9.140625" defaultRowHeight="12.75" x14ac:dyDescent="0.2"/>
  <cols>
    <col min="1" max="1" width="5" style="1" customWidth="1"/>
    <col min="2" max="2" width="32.5703125" style="1" customWidth="1"/>
    <col min="3" max="3" width="10.140625" style="1" customWidth="1"/>
    <col min="4" max="4" width="7.7109375" style="1" customWidth="1"/>
    <col min="5" max="7" width="13.85546875" style="1" customWidth="1"/>
    <col min="8" max="8" width="15.7109375" style="1" customWidth="1"/>
    <col min="9" max="9" width="16.140625" style="1" customWidth="1"/>
    <col min="10" max="10" width="15.42578125" style="1" customWidth="1"/>
    <col min="11" max="11" width="23.28515625" style="1" customWidth="1"/>
    <col min="12" max="12" width="12" style="1" customWidth="1"/>
    <col min="13" max="13" width="13.7109375" style="1" customWidth="1"/>
    <col min="14" max="14" width="13.28515625" style="1" customWidth="1"/>
    <col min="15" max="15" width="11.85546875" style="1" customWidth="1"/>
    <col min="16" max="16" width="9.140625" style="1"/>
    <col min="17" max="19" width="12.42578125" style="1" bestFit="1" customWidth="1"/>
    <col min="20" max="16384" width="9.140625" style="1"/>
  </cols>
  <sheetData>
    <row r="1" spans="1:18" customFormat="1" ht="40.9" customHeight="1" x14ac:dyDescent="0.25">
      <c r="A1" s="19" t="s">
        <v>25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2" spans="1:18" customFormat="1" ht="114" customHeight="1" x14ac:dyDescent="0.25">
      <c r="A2" s="20" t="s">
        <v>24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spans="1:18" ht="29.25" customHeight="1" x14ac:dyDescent="0.2">
      <c r="A3" s="30" t="s">
        <v>13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8" ht="39" customHeight="1" x14ac:dyDescent="0.2">
      <c r="A4" s="17" t="s">
        <v>0</v>
      </c>
      <c r="B4" s="27" t="s">
        <v>8</v>
      </c>
      <c r="C4" s="27" t="s">
        <v>1</v>
      </c>
      <c r="D4" s="21" t="s">
        <v>2</v>
      </c>
      <c r="E4" s="17" t="s">
        <v>3</v>
      </c>
      <c r="F4" s="17"/>
      <c r="G4" s="17"/>
      <c r="H4" s="26" t="s">
        <v>9</v>
      </c>
      <c r="I4" s="26"/>
      <c r="J4" s="26"/>
      <c r="K4" s="23" t="s">
        <v>10</v>
      </c>
      <c r="L4" s="24"/>
      <c r="M4" s="24"/>
      <c r="N4" s="25"/>
    </row>
    <row r="5" spans="1:18" ht="159" customHeight="1" x14ac:dyDescent="0.2">
      <c r="A5" s="17"/>
      <c r="B5" s="28"/>
      <c r="C5" s="29"/>
      <c r="D5" s="22"/>
      <c r="E5" s="2" t="s">
        <v>17</v>
      </c>
      <c r="F5" s="2" t="s">
        <v>18</v>
      </c>
      <c r="G5" s="2" t="s">
        <v>19</v>
      </c>
      <c r="H5" s="2" t="s">
        <v>6</v>
      </c>
      <c r="I5" s="2" t="s">
        <v>4</v>
      </c>
      <c r="J5" s="2" t="s">
        <v>5</v>
      </c>
      <c r="K5" s="13" t="s">
        <v>14</v>
      </c>
      <c r="L5" s="6" t="s">
        <v>16</v>
      </c>
      <c r="M5" s="6" t="s">
        <v>20</v>
      </c>
      <c r="N5" s="6" t="s">
        <v>15</v>
      </c>
    </row>
    <row r="6" spans="1:18" s="12" customFormat="1" ht="25.5" x14ac:dyDescent="0.25">
      <c r="A6" s="31">
        <v>1</v>
      </c>
      <c r="B6" s="33" t="s">
        <v>26</v>
      </c>
      <c r="C6" s="32" t="s">
        <v>21</v>
      </c>
      <c r="D6" s="11">
        <v>61</v>
      </c>
      <c r="E6" s="35">
        <v>300</v>
      </c>
      <c r="F6" s="35">
        <v>320</v>
      </c>
      <c r="G6" s="35">
        <v>325</v>
      </c>
      <c r="H6" s="5">
        <f t="shared" ref="H6" si="0">AVERAGE(E6:G6)</f>
        <v>315</v>
      </c>
      <c r="I6" s="3">
        <f t="shared" ref="I6" si="1">SQRT(((SUM((POWER(G6-H6,2)),(POWER(F6-H6,2)),(POWER(E6-H6,2)))/(COLUMNS(D6:G6)-1))))</f>
        <v>10.801234497346433</v>
      </c>
      <c r="J6" s="3">
        <f t="shared" ref="J6" si="2">I6/H6*100</f>
        <v>3.4289633324909317</v>
      </c>
      <c r="K6" s="4">
        <f t="shared" ref="K6" si="3">((D6/3)*(SUM(E6:G6)))</f>
        <v>19215</v>
      </c>
      <c r="L6" s="4">
        <f t="shared" ref="L6" si="4">SMALL(E6:G6,1)</f>
        <v>300</v>
      </c>
      <c r="M6" s="4">
        <f t="shared" ref="M6" si="5">SMALL(E6:G6,1)</f>
        <v>300</v>
      </c>
      <c r="N6" s="4">
        <f t="shared" ref="N6" si="6">M6*D6</f>
        <v>18300</v>
      </c>
      <c r="O6" s="10"/>
      <c r="P6" s="10"/>
      <c r="Q6" s="10"/>
      <c r="R6" s="10"/>
    </row>
    <row r="7" spans="1:18" s="12" customFormat="1" ht="38.25" x14ac:dyDescent="0.25">
      <c r="A7" s="31">
        <v>2</v>
      </c>
      <c r="B7" s="33" t="s">
        <v>27</v>
      </c>
      <c r="C7" s="32" t="s">
        <v>21</v>
      </c>
      <c r="D7" s="11">
        <v>11</v>
      </c>
      <c r="E7" s="35">
        <v>300</v>
      </c>
      <c r="F7" s="35">
        <v>322</v>
      </c>
      <c r="G7" s="35">
        <v>325</v>
      </c>
      <c r="H7" s="5">
        <f t="shared" ref="H7:H11" si="7">AVERAGE(E7:G7)</f>
        <v>315.66666666666669</v>
      </c>
      <c r="I7" s="3">
        <f t="shared" ref="I7:I11" si="8">SQRT(((SUM((POWER(G7-H7,2)),(POWER(F7-H7,2)),(POWER(E7-H7,2)))/(COLUMNS(D7:G7)-1))))</f>
        <v>11.145502331533658</v>
      </c>
      <c r="J7" s="3">
        <f t="shared" ref="J7:J11" si="9">I7/H7*100</f>
        <v>3.5307821536009474</v>
      </c>
      <c r="K7" s="4">
        <f t="shared" ref="K7:K11" si="10">((D7/3)*(SUM(E7:G7)))</f>
        <v>3472.333333333333</v>
      </c>
      <c r="L7" s="4">
        <f t="shared" ref="L7:L11" si="11">SMALL(E7:G7,1)</f>
        <v>300</v>
      </c>
      <c r="M7" s="4">
        <f t="shared" ref="M7:M11" si="12">SMALL(E7:G7,1)</f>
        <v>300</v>
      </c>
      <c r="N7" s="4">
        <f t="shared" ref="N7:N11" si="13">M7*D7</f>
        <v>3300</v>
      </c>
      <c r="O7" s="10"/>
      <c r="P7" s="10"/>
      <c r="Q7" s="10"/>
      <c r="R7" s="10"/>
    </row>
    <row r="8" spans="1:18" s="12" customFormat="1" ht="25.5" x14ac:dyDescent="0.25">
      <c r="A8" s="31">
        <v>3</v>
      </c>
      <c r="B8" s="33" t="s">
        <v>22</v>
      </c>
      <c r="C8" s="32" t="s">
        <v>21</v>
      </c>
      <c r="D8" s="11">
        <v>72</v>
      </c>
      <c r="E8" s="35">
        <v>90</v>
      </c>
      <c r="F8" s="35">
        <v>95</v>
      </c>
      <c r="G8" s="35">
        <v>97</v>
      </c>
      <c r="H8" s="5">
        <f t="shared" si="7"/>
        <v>94</v>
      </c>
      <c r="I8" s="3">
        <f t="shared" si="8"/>
        <v>2.9439202887759488</v>
      </c>
      <c r="J8" s="3">
        <f t="shared" si="9"/>
        <v>3.131830094442499</v>
      </c>
      <c r="K8" s="4">
        <f t="shared" si="10"/>
        <v>6768</v>
      </c>
      <c r="L8" s="4">
        <f t="shared" si="11"/>
        <v>90</v>
      </c>
      <c r="M8" s="4">
        <f t="shared" si="12"/>
        <v>90</v>
      </c>
      <c r="N8" s="4">
        <f t="shared" si="13"/>
        <v>6480</v>
      </c>
      <c r="O8" s="10"/>
      <c r="P8" s="10"/>
      <c r="Q8" s="10"/>
      <c r="R8" s="10"/>
    </row>
    <row r="9" spans="1:18" s="12" customFormat="1" ht="25.5" x14ac:dyDescent="0.25">
      <c r="A9" s="31">
        <v>4</v>
      </c>
      <c r="B9" s="33" t="s">
        <v>28</v>
      </c>
      <c r="C9" s="32" t="s">
        <v>21</v>
      </c>
      <c r="D9" s="11">
        <v>24</v>
      </c>
      <c r="E9" s="35">
        <v>300</v>
      </c>
      <c r="F9" s="35">
        <v>320</v>
      </c>
      <c r="G9" s="35">
        <v>325</v>
      </c>
      <c r="H9" s="5">
        <f t="shared" si="7"/>
        <v>315</v>
      </c>
      <c r="I9" s="3">
        <f t="shared" si="8"/>
        <v>10.801234497346433</v>
      </c>
      <c r="J9" s="3">
        <f t="shared" si="9"/>
        <v>3.4289633324909317</v>
      </c>
      <c r="K9" s="4">
        <f t="shared" si="10"/>
        <v>7560</v>
      </c>
      <c r="L9" s="4">
        <f t="shared" si="11"/>
        <v>300</v>
      </c>
      <c r="M9" s="4">
        <f t="shared" si="12"/>
        <v>300</v>
      </c>
      <c r="N9" s="4">
        <f t="shared" si="13"/>
        <v>7200</v>
      </c>
      <c r="O9" s="10"/>
      <c r="P9" s="10"/>
      <c r="Q9" s="10"/>
      <c r="R9" s="10"/>
    </row>
    <row r="10" spans="1:18" s="12" customFormat="1" ht="51" x14ac:dyDescent="0.25">
      <c r="A10" s="31">
        <v>5</v>
      </c>
      <c r="B10" s="33" t="s">
        <v>29</v>
      </c>
      <c r="C10" s="32" t="s">
        <v>21</v>
      </c>
      <c r="D10" s="11">
        <v>2</v>
      </c>
      <c r="E10" s="35">
        <v>300</v>
      </c>
      <c r="F10" s="35">
        <v>322</v>
      </c>
      <c r="G10" s="35">
        <v>325</v>
      </c>
      <c r="H10" s="5">
        <f t="shared" si="7"/>
        <v>315.66666666666669</v>
      </c>
      <c r="I10" s="3">
        <f t="shared" si="8"/>
        <v>11.145502331533658</v>
      </c>
      <c r="J10" s="3">
        <f t="shared" si="9"/>
        <v>3.5307821536009474</v>
      </c>
      <c r="K10" s="4">
        <f t="shared" si="10"/>
        <v>631.33333333333326</v>
      </c>
      <c r="L10" s="4">
        <f t="shared" si="11"/>
        <v>300</v>
      </c>
      <c r="M10" s="4">
        <f t="shared" si="12"/>
        <v>300</v>
      </c>
      <c r="N10" s="4">
        <f t="shared" si="13"/>
        <v>600</v>
      </c>
      <c r="O10" s="10"/>
      <c r="P10" s="10"/>
      <c r="Q10" s="10"/>
      <c r="R10" s="10"/>
    </row>
    <row r="11" spans="1:18" s="12" customFormat="1" ht="30" x14ac:dyDescent="0.25">
      <c r="A11" s="31">
        <v>6</v>
      </c>
      <c r="B11" s="34" t="s">
        <v>23</v>
      </c>
      <c r="C11" s="32" t="s">
        <v>21</v>
      </c>
      <c r="D11" s="11">
        <v>23</v>
      </c>
      <c r="E11" s="35">
        <v>90</v>
      </c>
      <c r="F11" s="35">
        <v>95</v>
      </c>
      <c r="G11" s="35">
        <v>97</v>
      </c>
      <c r="H11" s="5">
        <f t="shared" si="7"/>
        <v>94</v>
      </c>
      <c r="I11" s="3">
        <f t="shared" si="8"/>
        <v>2.9439202887759488</v>
      </c>
      <c r="J11" s="3">
        <f t="shared" si="9"/>
        <v>3.131830094442499</v>
      </c>
      <c r="K11" s="4">
        <f t="shared" si="10"/>
        <v>2162</v>
      </c>
      <c r="L11" s="4">
        <f t="shared" si="11"/>
        <v>90</v>
      </c>
      <c r="M11" s="4">
        <f t="shared" si="12"/>
        <v>90</v>
      </c>
      <c r="N11" s="4">
        <f t="shared" si="13"/>
        <v>2070</v>
      </c>
      <c r="O11" s="10"/>
      <c r="P11" s="10"/>
      <c r="Q11" s="10"/>
      <c r="R11" s="10"/>
    </row>
    <row r="12" spans="1:18" ht="15.75" x14ac:dyDescent="0.2">
      <c r="A12" s="18" t="s">
        <v>11</v>
      </c>
      <c r="B12" s="18"/>
      <c r="C12" s="18"/>
      <c r="D12" s="18"/>
      <c r="E12" s="18"/>
      <c r="F12" s="18"/>
      <c r="G12" s="18"/>
      <c r="H12" s="18"/>
      <c r="I12" s="14">
        <f>SUM(N6:N11)</f>
        <v>37950</v>
      </c>
      <c r="J12" s="9" t="s">
        <v>7</v>
      </c>
      <c r="K12" s="9"/>
      <c r="L12" s="8"/>
      <c r="M12" s="9"/>
      <c r="N12" s="8"/>
    </row>
    <row r="13" spans="1:18" ht="15.75" x14ac:dyDescent="0.25">
      <c r="A13" s="16" t="s">
        <v>12</v>
      </c>
      <c r="B13" s="16"/>
      <c r="C13" s="16"/>
      <c r="D13" s="7"/>
      <c r="E13" s="7"/>
      <c r="F13" s="7"/>
      <c r="G13" s="7"/>
    </row>
    <row r="15" spans="1:18" s="7" customFormat="1" ht="15.75" x14ac:dyDescent="0.25">
      <c r="B15" s="7" t="s">
        <v>30</v>
      </c>
      <c r="F15" s="7" t="s">
        <v>31</v>
      </c>
    </row>
    <row r="16" spans="1:18" x14ac:dyDescent="0.2">
      <c r="E16" s="15"/>
    </row>
  </sheetData>
  <mergeCells count="12">
    <mergeCell ref="A13:C13"/>
    <mergeCell ref="A4:A5"/>
    <mergeCell ref="A12:H12"/>
    <mergeCell ref="A1:N1"/>
    <mergeCell ref="A2:N2"/>
    <mergeCell ref="D4:D5"/>
    <mergeCell ref="K4:N4"/>
    <mergeCell ref="H4:J4"/>
    <mergeCell ref="B4:B5"/>
    <mergeCell ref="C4:C5"/>
    <mergeCell ref="E4:G4"/>
    <mergeCell ref="A3:N3"/>
  </mergeCells>
  <pageMargins left="0.25" right="0.25" top="0.75" bottom="0.75" header="0.3" footer="0.3"/>
  <pageSetup paperSize="9" scale="6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Sveta</cp:lastModifiedBy>
  <cp:lastPrinted>2025-02-27T07:12:51Z</cp:lastPrinted>
  <dcterms:created xsi:type="dcterms:W3CDTF">2014-01-15T18:15:09Z</dcterms:created>
  <dcterms:modified xsi:type="dcterms:W3CDTF">2026-04-02T07:44:21Z</dcterms:modified>
</cp:coreProperties>
</file>