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330"/>
  </bookViews>
  <sheets>
    <sheet name="2 (2)" sheetId="8" r:id="rId1"/>
  </sheet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5" i="8" l="1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5" i="8"/>
  <c r="S25" i="8"/>
  <c r="L25" i="8" l="1"/>
  <c r="R10" i="8" l="1"/>
  <c r="P22" i="8"/>
  <c r="Q22" i="8" s="1"/>
  <c r="R22" i="8" s="1"/>
  <c r="P23" i="8"/>
  <c r="S23" i="8" s="1"/>
  <c r="P24" i="8"/>
  <c r="Q24" i="8" s="1"/>
  <c r="R24" i="8" s="1"/>
  <c r="P8" i="8"/>
  <c r="Q8" i="8" s="1"/>
  <c r="R8" i="8" s="1"/>
  <c r="P9" i="8"/>
  <c r="Q9" i="8" s="1"/>
  <c r="R9" i="8" s="1"/>
  <c r="P10" i="8"/>
  <c r="Q10" i="8" s="1"/>
  <c r="P11" i="8"/>
  <c r="S11" i="8" s="1"/>
  <c r="P12" i="8"/>
  <c r="S12" i="8" s="1"/>
  <c r="P13" i="8"/>
  <c r="Q13" i="8" s="1"/>
  <c r="R13" i="8" s="1"/>
  <c r="P14" i="8"/>
  <c r="S14" i="8" s="1"/>
  <c r="Q14" i="8"/>
  <c r="R14" i="8" s="1"/>
  <c r="P15" i="8"/>
  <c r="S15" i="8" s="1"/>
  <c r="P16" i="8"/>
  <c r="Q16" i="8" s="1"/>
  <c r="R16" i="8" s="1"/>
  <c r="P17" i="8"/>
  <c r="S17" i="8" s="1"/>
  <c r="P18" i="8"/>
  <c r="Q18" i="8" s="1"/>
  <c r="R18" i="8" s="1"/>
  <c r="P19" i="8"/>
  <c r="Q19" i="8" s="1"/>
  <c r="R19" i="8" s="1"/>
  <c r="P20" i="8"/>
  <c r="S20" i="8" s="1"/>
  <c r="Q20" i="8"/>
  <c r="R20" i="8" s="1"/>
  <c r="P21" i="8"/>
  <c r="S21" i="8" s="1"/>
  <c r="P5" i="8"/>
  <c r="Q5" i="8" s="1"/>
  <c r="R5" i="8" s="1"/>
  <c r="N25" i="8"/>
  <c r="Q12" i="8" l="1"/>
  <c r="R12" i="8" s="1"/>
  <c r="Q21" i="8"/>
  <c r="R21" i="8" s="1"/>
  <c r="Q11" i="8"/>
  <c r="R11" i="8" s="1"/>
  <c r="S24" i="8"/>
  <c r="Q15" i="8"/>
  <c r="R15" i="8" s="1"/>
  <c r="Q23" i="8"/>
  <c r="R23" i="8" s="1"/>
  <c r="S5" i="8"/>
  <c r="S18" i="8"/>
  <c r="S9" i="8"/>
  <c r="Q17" i="8"/>
  <c r="R17" i="8" s="1"/>
  <c r="S22" i="8"/>
  <c r="S19" i="8"/>
  <c r="S16" i="8"/>
  <c r="S13" i="8"/>
  <c r="S10" i="8"/>
  <c r="S8" i="8"/>
  <c r="A6" i="8" l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P6" i="8" l="1"/>
  <c r="S6" i="8" s="1"/>
  <c r="Q6" i="8" l="1"/>
  <c r="R6" i="8" s="1"/>
  <c r="P7" i="8" l="1"/>
  <c r="Q7" i="8" s="1"/>
  <c r="R7" i="8" s="1"/>
  <c r="S7" i="8" l="1"/>
</calcChain>
</file>

<file path=xl/sharedStrings.xml><?xml version="1.0" encoding="utf-8"?>
<sst xmlns="http://schemas.openxmlformats.org/spreadsheetml/2006/main" count="122" uniqueCount="96">
  <si>
    <t>№ п\п</t>
  </si>
  <si>
    <t>Наименование объекта закупки</t>
  </si>
  <si>
    <t>Ед. изм.</t>
  </si>
  <si>
    <t>Кол-во значений, используемых при расчете</t>
  </si>
  <si>
    <t>Средняя арифметическая величина единицы товара (работы, услуги)</t>
  </si>
  <si>
    <t>Среднее квадратичное отклонение</t>
  </si>
  <si>
    <t>Коэффициент вариации, %</t>
  </si>
  <si>
    <t>Начальная максимальная цена  товара (работы, услуги), руб.</t>
  </si>
  <si>
    <t>Кол-во</t>
  </si>
  <si>
    <t xml:space="preserve">Цена за единицу услуги с учетом всех условий контракта и расходов Исполнителя №1 (руб.)                           </t>
  </si>
  <si>
    <t xml:space="preserve">Цена за единицу услуги с учетом всех условий контракта и расходов Исполнителя №2 (руб.)                           </t>
  </si>
  <si>
    <t xml:space="preserve">Цена за единицу услуги с учетом всех условий контракта и расходов Исполнителя №3 (руб.)                    </t>
  </si>
  <si>
    <t>шт.</t>
  </si>
  <si>
    <t>10</t>
  </si>
  <si>
    <t>Расчет начальной (максимальной) цены контракта на поставку хозяйственных товаров</t>
  </si>
  <si>
    <t>ОКПД2</t>
  </si>
  <si>
    <t>Наимерование товара (работы, услуги) в соответствии с КТРУ/ ККН</t>
  </si>
  <si>
    <t>ККН</t>
  </si>
  <si>
    <t>КТРУ</t>
  </si>
  <si>
    <t xml:space="preserve">Бумага туалетная </t>
  </si>
  <si>
    <t>20.41.41.000-001</t>
  </si>
  <si>
    <t>Средства для дезодорирования и ароматизации воздуха в помещениях тип 1</t>
  </si>
  <si>
    <t>20</t>
  </si>
  <si>
    <t>40</t>
  </si>
  <si>
    <t>рул</t>
  </si>
  <si>
    <t>22.22.11.190-003</t>
  </si>
  <si>
    <t>150</t>
  </si>
  <si>
    <t>20.41.32.119-013</t>
  </si>
  <si>
    <t>Чистящее средство тип 16</t>
  </si>
  <si>
    <t>8</t>
  </si>
  <si>
    <t>Бумага туалетная 200 метров, 1-слойная, белая,комплект 12 рулонов</t>
  </si>
  <si>
    <t xml:space="preserve"> Ведро 10 л, без крышки, пластиковое, хозяйственное, УСИЛЕННОЕ, цвет ассорти, мерная шкала</t>
  </si>
  <si>
    <t>штук</t>
  </si>
  <si>
    <t>Ерш для унитаза с подставкой, пластик, белый</t>
  </si>
  <si>
    <t xml:space="preserve"> Лопата штыковая из рельсовой стали ГРАНДМАСТЕР, 21х36 см, высота 130 см, деревянный черенок</t>
  </si>
  <si>
    <t>6</t>
  </si>
  <si>
    <t>100</t>
  </si>
  <si>
    <t>50</t>
  </si>
  <si>
    <t>Мешок полимерный тип 2</t>
  </si>
  <si>
    <t xml:space="preserve"> Мешки для мусора 120 л, черные, в рулоне 10 шт., ПВД 25 мкм, 68×105 см</t>
  </si>
  <si>
    <t>Мешки для мусора 30 л, черные в рулоне 20 шт., ПВД, 20 мкм, 50х60 см (±5%), особо прочные</t>
  </si>
  <si>
    <t xml:space="preserve"> Мешки для мусора 60 л, завязки, синие, в рулоне 10 шт., ПВД, 30 мкм, 70×60 см, прочные</t>
  </si>
  <si>
    <t xml:space="preserve"> Мыло жидкое дезинфицирующее 5 л,антибактериальное</t>
  </si>
  <si>
    <t>Освежитель воздуха аэрозольный 300 мл.</t>
  </si>
  <si>
    <t>24</t>
  </si>
  <si>
    <t>пар</t>
  </si>
  <si>
    <t xml:space="preserve"> Перчатки хозяйственные латексные МНОГОРАЗОВЫЕ, хлопчатобумажное напыление, суперплотные, L (большой)</t>
  </si>
  <si>
    <t xml:space="preserve"> Перчатки хлопчатобумажные, КОМПЛЕКТ 5 ПАР, 10 класс, 40-42 г, 116 текс, ПВХ точка,ЧЕРНЫЕ</t>
  </si>
  <si>
    <t>рулон</t>
  </si>
  <si>
    <t>16</t>
  </si>
  <si>
    <t xml:space="preserve"> Совок для мусора металлический, высокая ручка, длина 100 см, порошковая окраска, цвет ассорти</t>
  </si>
  <si>
    <t>Средство дезинфицирующее 1 кг,  "Хлор", таблетки 300 шт.</t>
  </si>
  <si>
    <t>Полотно, рулон 0,78х50 м, плотность 160 (±5) г/м2, упакован в пакет</t>
  </si>
  <si>
    <t>Средство для мытья полов, концентрат, 5л.</t>
  </si>
  <si>
    <t xml:space="preserve"> Средство чистящее для сантехники с щавелевой кислотой, АНТИРЖАВЧИНА, 5 л</t>
  </si>
  <si>
    <t>Чистящее средство 480 г, порошок</t>
  </si>
  <si>
    <t xml:space="preserve"> 21.20.10.158</t>
  </si>
  <si>
    <t xml:space="preserve">Антисептик для рук и поверхностей бесспиртовой 5 л </t>
  </si>
  <si>
    <t>Реестр товаров на 2 квартал 2026 от 01.04.2026</t>
  </si>
  <si>
    <t>Предельная цена по распоряжению Комитета по государственному заказу Санкт-Петербурга от 31.05.2018  № 100-р (изминения
от 08 апреля 2026 года № 221-р)</t>
  </si>
  <si>
    <t>17.22.11.110-00000001</t>
  </si>
  <si>
    <t>По данным товарам особенности определения НМЦК, предусмотренные Постановлением № 1875 не применяются, в связи с наступлением случая, предусмотренного пп."г" пункта 7 Постановления  № 1875.</t>
  </si>
  <si>
    <t>22.29.23.120-002</t>
  </si>
  <si>
    <t>Ведро тип 1</t>
  </si>
  <si>
    <t>Ерш тип 1</t>
  </si>
  <si>
    <t>32.91.19.130-001</t>
  </si>
  <si>
    <t>25.99.29.129-002</t>
  </si>
  <si>
    <t>Лопата штыковая тип 1</t>
  </si>
  <si>
    <t>22.22.10.000-00000007</t>
  </si>
  <si>
    <t>Мешок полимерный</t>
  </si>
  <si>
    <t>22.22.11.190-024</t>
  </si>
  <si>
    <t>Мешок полимерный тип 15</t>
  </si>
  <si>
    <t>20.41.31.130-00000003</t>
  </si>
  <si>
    <t>22.19.60.114-005</t>
  </si>
  <si>
    <t>Перчатки резиновые общего назначения (кроме медицинских) тип 10</t>
  </si>
  <si>
    <t>14.12.30.150-002</t>
  </si>
  <si>
    <t>Перчатки трикотажные для защиты от внешних воздействий тип 2</t>
  </si>
  <si>
    <t>13.92.29.110-116</t>
  </si>
  <si>
    <t>Тряпка для очистки поверхностей тип 8</t>
  </si>
  <si>
    <t xml:space="preserve">25.99.12.112-00000002 </t>
  </si>
  <si>
    <t>20.20.14.000-034</t>
  </si>
  <si>
    <t>Тряпка для очистки поверхностей тип 9</t>
  </si>
  <si>
    <t>Тряпка для очистки поверхностей тип 10</t>
  </si>
  <si>
    <t>Средство для удаления ржавчины и известкого налета 5 л.</t>
  </si>
  <si>
    <t>20.41.32.114-004</t>
  </si>
  <si>
    <t>Средство моющее для туалетов и ванных комнат тип 4</t>
  </si>
  <si>
    <t xml:space="preserve"> 
785,75</t>
  </si>
  <si>
    <t>20.41.44.120-001</t>
  </si>
  <si>
    <t>Порошок чистящий тип 1</t>
  </si>
  <si>
    <t>32.91.19.110-002</t>
  </si>
  <si>
    <t>Щетка для уборки тип 10</t>
  </si>
  <si>
    <t>Щетка для уборки техническая, ширина 40см, мягк щетина 7см, дерево, еврорезьба</t>
  </si>
  <si>
    <t>Директор</t>
  </si>
  <si>
    <t>В связи с тем, что закупка осуществляется через подсистему "Электронный магазин" АИС ГЗ СПб, стоимость закупки составит 176 518,82 рублей</t>
  </si>
  <si>
    <t>ГБОУ школа №258 Санкт-Петербурга</t>
  </si>
  <si>
    <t>С.Б. Некрасова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</si>
</sst>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\ &quot;₽&quot;"/>
  </numFmts>
  <fonts count="14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4" fontId="0" fillId="0" borderId="0" xfId="0" applyNumberFormat="1"/>
    <xf numFmtId="4" fontId="2" fillId="0" borderId="0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Border="1"/>
    <xf numFmtId="0" fontId="5" fillId="0" borderId="2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" fontId="8" fillId="0" borderId="5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vertical="top" wrapText="1"/>
    </xf>
    <xf numFmtId="49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2" fontId="9" fillId="0" borderId="5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4" fontId="11" fillId="0" borderId="1" xfId="0" applyNumberFormat="1" applyFont="1" applyBorder="1" applyAlignment="1" applyProtection="1">
      <alignment horizontal="center" vertical="center" wrapText="1"/>
      <protection locked="0"/>
    </xf>
    <xf numFmtId="4" fontId="12" fillId="0" borderId="5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4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4" fontId="12" fillId="0" borderId="3" xfId="0" applyNumberFormat="1" applyFont="1" applyBorder="1" applyAlignment="1">
      <alignment horizontal="center" vertical="center" wrapText="1"/>
    </xf>
    <xf numFmtId="4" fontId="1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164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/>
    <xf numFmtId="0" fontId="1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2" fontId="1" fillId="4" borderId="2" xfId="0" applyNumberFormat="1" applyFont="1" applyFill="1" applyBorder="1" applyAlignment="1" applyProtection="1">
      <alignment horizontal="center" vertical="center" wrapText="1"/>
      <protection locked="0"/>
    </xf>
    <xf numFmtId="2" fontId="8" fillId="4" borderId="2" xfId="0" applyNumberFormat="1" applyFont="1" applyFill="1" applyBorder="1" applyAlignment="1" applyProtection="1">
      <alignment horizontal="center" vertical="center" wrapText="1"/>
      <protection locked="0"/>
    </xf>
    <xf numFmtId="2" fontId="1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4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2"/>
  <sheetViews>
    <sheetView tabSelected="1" topLeftCell="C1" workbookViewId="0">
      <selection activeCell="L6" sqref="L6"/>
    </sheetView>
  </sheetViews>
  <sheetFormatPr defaultRowHeight="15" x14ac:dyDescent="0.25"/>
  <cols>
    <col min="1" max="1" width="7.7109375" customWidth="1"/>
    <col min="2" max="2" width="32.28515625" customWidth="1"/>
    <col min="3" max="3" width="11.28515625" customWidth="1"/>
    <col min="4" max="4" width="19.42578125" customWidth="1"/>
    <col min="5" max="5" width="14.140625" customWidth="1"/>
    <col min="6" max="6" width="11.140625" customWidth="1"/>
    <col min="7" max="7" width="13.5703125" customWidth="1"/>
    <col min="8" max="8" width="7.28515625" customWidth="1"/>
    <col min="9" max="9" width="10" customWidth="1"/>
    <col min="10" max="10" width="8" style="56" customWidth="1"/>
    <col min="11" max="11" width="10.5703125" customWidth="1"/>
    <col min="12" max="12" width="18.7109375" style="56" customWidth="1"/>
    <col min="13" max="13" width="18.7109375" style="64" customWidth="1"/>
    <col min="14" max="14" width="17.7109375" customWidth="1"/>
    <col min="15" max="15" width="17.28515625" customWidth="1"/>
    <col min="16" max="16" width="14" customWidth="1"/>
    <col min="17" max="17" width="12.140625" customWidth="1"/>
    <col min="18" max="18" width="13" customWidth="1"/>
    <col min="19" max="19" width="16.42578125" customWidth="1"/>
    <col min="20" max="20" width="12.28515625" customWidth="1"/>
    <col min="22" max="22" width="9.5703125" bestFit="1" customWidth="1"/>
  </cols>
  <sheetData>
    <row r="1" spans="1:20" x14ac:dyDescent="0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</row>
    <row r="2" spans="1:20" x14ac:dyDescent="0.25">
      <c r="A2" s="48" t="s">
        <v>94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</row>
    <row r="3" spans="1:20" x14ac:dyDescent="0.25">
      <c r="A3" s="51" t="s">
        <v>14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</row>
    <row r="4" spans="1:20" ht="123" customHeight="1" x14ac:dyDescent="0.25">
      <c r="A4" s="1" t="s">
        <v>0</v>
      </c>
      <c r="B4" s="5" t="s">
        <v>1</v>
      </c>
      <c r="C4" s="7" t="s">
        <v>15</v>
      </c>
      <c r="D4" s="7" t="s">
        <v>16</v>
      </c>
      <c r="E4" s="7" t="s">
        <v>17</v>
      </c>
      <c r="F4" s="7" t="s">
        <v>18</v>
      </c>
      <c r="G4" s="10" t="s">
        <v>59</v>
      </c>
      <c r="H4" s="9" t="s">
        <v>58</v>
      </c>
      <c r="I4" s="6" t="s">
        <v>2</v>
      </c>
      <c r="J4" s="57" t="s">
        <v>8</v>
      </c>
      <c r="K4" s="1" t="s">
        <v>3</v>
      </c>
      <c r="L4" s="52" t="s">
        <v>9</v>
      </c>
      <c r="M4" s="61"/>
      <c r="N4" s="41" t="s">
        <v>10</v>
      </c>
      <c r="O4" s="2" t="s">
        <v>11</v>
      </c>
      <c r="P4" s="1" t="s">
        <v>4</v>
      </c>
      <c r="Q4" s="1" t="s">
        <v>5</v>
      </c>
      <c r="R4" s="45" t="s">
        <v>6</v>
      </c>
      <c r="S4" s="1" t="s">
        <v>7</v>
      </c>
    </row>
    <row r="5" spans="1:20" ht="32.25" customHeight="1" x14ac:dyDescent="0.25">
      <c r="A5" s="11">
        <v>1</v>
      </c>
      <c r="B5" s="43" t="s">
        <v>57</v>
      </c>
      <c r="C5" s="17" t="s">
        <v>56</v>
      </c>
      <c r="D5" s="17"/>
      <c r="E5" s="17"/>
      <c r="F5" s="17"/>
      <c r="G5" s="17"/>
      <c r="H5" s="18"/>
      <c r="I5" s="19" t="s">
        <v>32</v>
      </c>
      <c r="J5" s="58">
        <v>5</v>
      </c>
      <c r="K5" s="20">
        <v>3</v>
      </c>
      <c r="L5" s="53">
        <v>1018.96</v>
      </c>
      <c r="M5" s="62">
        <f>J5*L5</f>
        <v>5094.8</v>
      </c>
      <c r="N5" s="44">
        <v>1161.6099999999999</v>
      </c>
      <c r="O5" s="46">
        <v>1141.24</v>
      </c>
      <c r="P5" s="21">
        <f t="shared" ref="P5" si="0">(L5+N5+O5)/3</f>
        <v>1107.27</v>
      </c>
      <c r="Q5" s="22">
        <f>SQRT(((L5-P5)*(L5-P5)+(N5-P5)*(N5-P5)+(O5-P5)*(O5-P5))/2)</f>
        <v>77.150000000000006</v>
      </c>
      <c r="R5" s="22">
        <f t="shared" ref="R5:R12" si="1">Q5/P5*100</f>
        <v>6.97</v>
      </c>
      <c r="S5" s="22">
        <f>J5*P5</f>
        <v>5536.35</v>
      </c>
    </row>
    <row r="6" spans="1:20" ht="32.25" customHeight="1" x14ac:dyDescent="0.25">
      <c r="A6" s="11">
        <f>A5+1</f>
        <v>2</v>
      </c>
      <c r="B6" s="30" t="s">
        <v>30</v>
      </c>
      <c r="C6" s="23"/>
      <c r="D6" s="23" t="s">
        <v>19</v>
      </c>
      <c r="E6" s="23"/>
      <c r="F6" s="23" t="s">
        <v>60</v>
      </c>
      <c r="G6" s="24"/>
      <c r="H6" s="25"/>
      <c r="I6" s="26" t="s">
        <v>12</v>
      </c>
      <c r="J6" s="59" t="s">
        <v>29</v>
      </c>
      <c r="K6" s="27">
        <v>3</v>
      </c>
      <c r="L6" s="54">
        <v>1519.94</v>
      </c>
      <c r="M6" s="62">
        <f t="shared" ref="M6:M24" si="2">J6*L6</f>
        <v>12159.52</v>
      </c>
      <c r="N6" s="28">
        <v>1732.73</v>
      </c>
      <c r="O6" s="29">
        <v>1702.33</v>
      </c>
      <c r="P6" s="21">
        <f t="shared" ref="P6:P7" si="3">(L6+N6+O6)/3</f>
        <v>1651.67</v>
      </c>
      <c r="Q6" s="22">
        <f t="shared" ref="Q6:Q7" si="4">SQRT(((L6-P6)*(L6-P6)+(N6-P6)*(N6-P6)+(O6-P6)*(O6-P6))/2)</f>
        <v>115.09</v>
      </c>
      <c r="R6" s="22">
        <f t="shared" si="1"/>
        <v>6.97</v>
      </c>
      <c r="S6" s="22">
        <f>J6*P6</f>
        <v>13213.36</v>
      </c>
      <c r="T6" s="4"/>
    </row>
    <row r="7" spans="1:20" ht="37.5" customHeight="1" x14ac:dyDescent="0.25">
      <c r="A7" s="11">
        <f t="shared" ref="A7:A24" si="5">A6+1</f>
        <v>3</v>
      </c>
      <c r="B7" s="30" t="s">
        <v>31</v>
      </c>
      <c r="C7" s="30"/>
      <c r="D7" s="30" t="s">
        <v>63</v>
      </c>
      <c r="E7" s="30" t="s">
        <v>62</v>
      </c>
      <c r="F7" s="30"/>
      <c r="G7" s="31">
        <v>224.95</v>
      </c>
      <c r="H7" s="32"/>
      <c r="I7" s="26" t="s">
        <v>32</v>
      </c>
      <c r="J7" s="59" t="s">
        <v>13</v>
      </c>
      <c r="K7" s="27">
        <v>3</v>
      </c>
      <c r="L7" s="54">
        <v>224</v>
      </c>
      <c r="M7" s="62">
        <f t="shared" si="2"/>
        <v>2240</v>
      </c>
      <c r="N7" s="28">
        <v>255.36</v>
      </c>
      <c r="O7" s="29">
        <v>250.88</v>
      </c>
      <c r="P7" s="21">
        <f t="shared" si="3"/>
        <v>243.41</v>
      </c>
      <c r="Q7" s="22">
        <f t="shared" si="4"/>
        <v>16.96</v>
      </c>
      <c r="R7" s="22">
        <f t="shared" si="1"/>
        <v>6.97</v>
      </c>
      <c r="S7" s="22">
        <f>J7*P7</f>
        <v>2434.1</v>
      </c>
      <c r="T7" s="4"/>
    </row>
    <row r="8" spans="1:20" ht="32.25" customHeight="1" x14ac:dyDescent="0.25">
      <c r="A8" s="11">
        <f t="shared" si="5"/>
        <v>4</v>
      </c>
      <c r="B8" s="30" t="s">
        <v>33</v>
      </c>
      <c r="C8" s="30"/>
      <c r="D8" s="30" t="s">
        <v>64</v>
      </c>
      <c r="E8" s="30" t="s">
        <v>65</v>
      </c>
      <c r="F8" s="30"/>
      <c r="G8" s="31">
        <v>188.35</v>
      </c>
      <c r="H8" s="32"/>
      <c r="I8" s="26" t="s">
        <v>32</v>
      </c>
      <c r="J8" s="59" t="s">
        <v>22</v>
      </c>
      <c r="K8" s="27">
        <v>3</v>
      </c>
      <c r="L8" s="54">
        <v>188</v>
      </c>
      <c r="M8" s="62">
        <f t="shared" si="2"/>
        <v>3760</v>
      </c>
      <c r="N8" s="28">
        <v>214.32</v>
      </c>
      <c r="O8" s="29">
        <v>210.56</v>
      </c>
      <c r="P8" s="21">
        <f t="shared" ref="P8:P21" si="6">(L8+N8+O8)/3</f>
        <v>204.29</v>
      </c>
      <c r="Q8" s="22">
        <f t="shared" ref="Q8:Q24" si="7">SQRT(((L8-P8)*(L8-P8)+(N8-P8)*(N8-P8)+(O8-P8)*(O8-P8))/2)</f>
        <v>14.24</v>
      </c>
      <c r="R8" s="22">
        <f t="shared" si="1"/>
        <v>6.97</v>
      </c>
      <c r="S8" s="22">
        <f t="shared" ref="S8:S24" si="8">J8*P8</f>
        <v>4085.8</v>
      </c>
      <c r="T8" s="4"/>
    </row>
    <row r="9" spans="1:20" ht="39" customHeight="1" x14ac:dyDescent="0.25">
      <c r="A9" s="11">
        <f t="shared" si="5"/>
        <v>5</v>
      </c>
      <c r="B9" s="30" t="s">
        <v>34</v>
      </c>
      <c r="C9" s="30"/>
      <c r="D9" s="30" t="s">
        <v>67</v>
      </c>
      <c r="E9" s="30" t="s">
        <v>66</v>
      </c>
      <c r="F9" s="30"/>
      <c r="G9" s="31">
        <v>541.79999999999995</v>
      </c>
      <c r="H9" s="32"/>
      <c r="I9" s="26" t="s">
        <v>32</v>
      </c>
      <c r="J9" s="59" t="s">
        <v>35</v>
      </c>
      <c r="K9" s="27">
        <v>3</v>
      </c>
      <c r="L9" s="54">
        <v>541.5</v>
      </c>
      <c r="M9" s="62">
        <f t="shared" si="2"/>
        <v>3249</v>
      </c>
      <c r="N9" s="28">
        <v>617.30999999999995</v>
      </c>
      <c r="O9" s="29">
        <v>606.48</v>
      </c>
      <c r="P9" s="21">
        <f t="shared" si="6"/>
        <v>588.42999999999995</v>
      </c>
      <c r="Q9" s="22">
        <f t="shared" si="7"/>
        <v>41</v>
      </c>
      <c r="R9" s="22">
        <f t="shared" si="1"/>
        <v>6.97</v>
      </c>
      <c r="S9" s="22">
        <f t="shared" si="8"/>
        <v>3530.58</v>
      </c>
      <c r="T9" s="4"/>
    </row>
    <row r="10" spans="1:20" ht="27.75" customHeight="1" x14ac:dyDescent="0.25">
      <c r="A10" s="11">
        <f t="shared" si="5"/>
        <v>6</v>
      </c>
      <c r="B10" s="30" t="s">
        <v>39</v>
      </c>
      <c r="C10" s="30"/>
      <c r="D10" s="30" t="s">
        <v>69</v>
      </c>
      <c r="E10" s="30"/>
      <c r="F10" s="30" t="s">
        <v>68</v>
      </c>
      <c r="G10" s="33"/>
      <c r="H10" s="34"/>
      <c r="I10" s="26" t="s">
        <v>24</v>
      </c>
      <c r="J10" s="59" t="s">
        <v>23</v>
      </c>
      <c r="K10" s="27">
        <v>3</v>
      </c>
      <c r="L10" s="54">
        <v>185.73</v>
      </c>
      <c r="M10" s="62">
        <f t="shared" si="2"/>
        <v>7429.2</v>
      </c>
      <c r="N10" s="28">
        <v>211.73</v>
      </c>
      <c r="O10" s="29">
        <v>208.02</v>
      </c>
      <c r="P10" s="21">
        <f t="shared" si="6"/>
        <v>201.83</v>
      </c>
      <c r="Q10" s="22">
        <f t="shared" si="7"/>
        <v>14.06</v>
      </c>
      <c r="R10" s="22">
        <f t="shared" si="1"/>
        <v>6.97</v>
      </c>
      <c r="S10" s="22">
        <f t="shared" si="8"/>
        <v>8073.2</v>
      </c>
      <c r="T10" s="4"/>
    </row>
    <row r="11" spans="1:20" ht="37.5" customHeight="1" x14ac:dyDescent="0.25">
      <c r="A11" s="11">
        <f t="shared" si="5"/>
        <v>7</v>
      </c>
      <c r="B11" s="30" t="s">
        <v>40</v>
      </c>
      <c r="C11" s="30"/>
      <c r="D11" s="30" t="s">
        <v>38</v>
      </c>
      <c r="E11" s="30" t="s">
        <v>25</v>
      </c>
      <c r="F11" s="30"/>
      <c r="G11" s="31">
        <v>59.35</v>
      </c>
      <c r="H11" s="32"/>
      <c r="I11" s="26" t="s">
        <v>24</v>
      </c>
      <c r="J11" s="59" t="s">
        <v>36</v>
      </c>
      <c r="K11" s="27">
        <v>3</v>
      </c>
      <c r="L11" s="54">
        <v>59.35</v>
      </c>
      <c r="M11" s="62">
        <f t="shared" si="2"/>
        <v>5935</v>
      </c>
      <c r="N11" s="28">
        <v>67.66</v>
      </c>
      <c r="O11" s="29">
        <v>66.47</v>
      </c>
      <c r="P11" s="21">
        <f t="shared" si="6"/>
        <v>64.489999999999995</v>
      </c>
      <c r="Q11" s="22">
        <f t="shared" si="7"/>
        <v>4.49</v>
      </c>
      <c r="R11" s="22">
        <f t="shared" si="1"/>
        <v>6.96</v>
      </c>
      <c r="S11" s="22">
        <f t="shared" si="8"/>
        <v>6449</v>
      </c>
      <c r="T11" s="4"/>
    </row>
    <row r="12" spans="1:20" ht="36.75" customHeight="1" x14ac:dyDescent="0.25">
      <c r="A12" s="11">
        <f t="shared" si="5"/>
        <v>8</v>
      </c>
      <c r="B12" s="30" t="s">
        <v>41</v>
      </c>
      <c r="C12" s="30"/>
      <c r="D12" s="30" t="s">
        <v>71</v>
      </c>
      <c r="E12" s="30" t="s">
        <v>70</v>
      </c>
      <c r="F12" s="30"/>
      <c r="G12" s="31">
        <v>203</v>
      </c>
      <c r="H12" s="34"/>
      <c r="I12" s="26" t="s">
        <v>24</v>
      </c>
      <c r="J12" s="59" t="s">
        <v>37</v>
      </c>
      <c r="K12" s="27">
        <v>3</v>
      </c>
      <c r="L12" s="54">
        <v>203</v>
      </c>
      <c r="M12" s="62">
        <f t="shared" si="2"/>
        <v>10150</v>
      </c>
      <c r="N12" s="28">
        <v>231.42</v>
      </c>
      <c r="O12" s="29">
        <v>227.36</v>
      </c>
      <c r="P12" s="21">
        <f t="shared" si="6"/>
        <v>220.59</v>
      </c>
      <c r="Q12" s="22">
        <f t="shared" si="7"/>
        <v>15.37</v>
      </c>
      <c r="R12" s="22">
        <f t="shared" si="1"/>
        <v>6.97</v>
      </c>
      <c r="S12" s="22">
        <f t="shared" si="8"/>
        <v>11029.5</v>
      </c>
      <c r="T12" s="4"/>
    </row>
    <row r="13" spans="1:20" ht="28.5" customHeight="1" x14ac:dyDescent="0.25">
      <c r="A13" s="11">
        <f t="shared" si="5"/>
        <v>9</v>
      </c>
      <c r="B13" s="30" t="s">
        <v>42</v>
      </c>
      <c r="C13" s="30"/>
      <c r="D13" s="30"/>
      <c r="E13" s="30"/>
      <c r="F13" s="30" t="s">
        <v>72</v>
      </c>
      <c r="G13" s="35"/>
      <c r="H13" s="36"/>
      <c r="I13" s="26" t="s">
        <v>12</v>
      </c>
      <c r="J13" s="59" t="s">
        <v>13</v>
      </c>
      <c r="K13" s="27">
        <v>3</v>
      </c>
      <c r="L13" s="54">
        <v>1379.22</v>
      </c>
      <c r="M13" s="62">
        <f t="shared" si="2"/>
        <v>13792.2</v>
      </c>
      <c r="N13" s="28">
        <v>1572.31</v>
      </c>
      <c r="O13" s="29">
        <v>1544.73</v>
      </c>
      <c r="P13" s="21">
        <f t="shared" si="6"/>
        <v>1498.75</v>
      </c>
      <c r="Q13" s="22">
        <f t="shared" si="7"/>
        <v>104.43</v>
      </c>
      <c r="R13" s="22">
        <f t="shared" ref="R13:R20" si="9">Q13/P13*100</f>
        <v>6.97</v>
      </c>
      <c r="S13" s="22">
        <f t="shared" si="8"/>
        <v>14987.5</v>
      </c>
      <c r="T13" s="4"/>
    </row>
    <row r="14" spans="1:20" ht="23.25" customHeight="1" x14ac:dyDescent="0.25">
      <c r="A14" s="11">
        <f t="shared" si="5"/>
        <v>10</v>
      </c>
      <c r="B14" s="30" t="s">
        <v>43</v>
      </c>
      <c r="C14" s="30"/>
      <c r="D14" s="30" t="s">
        <v>21</v>
      </c>
      <c r="E14" s="30" t="s">
        <v>20</v>
      </c>
      <c r="F14" s="30"/>
      <c r="G14" s="31">
        <v>98.15</v>
      </c>
      <c r="H14" s="34"/>
      <c r="I14" s="26" t="s">
        <v>12</v>
      </c>
      <c r="J14" s="59" t="s">
        <v>44</v>
      </c>
      <c r="K14" s="27">
        <v>3</v>
      </c>
      <c r="L14" s="54">
        <v>98.15</v>
      </c>
      <c r="M14" s="62">
        <f t="shared" si="2"/>
        <v>2355.6</v>
      </c>
      <c r="N14" s="28">
        <v>111.89</v>
      </c>
      <c r="O14" s="29">
        <v>109.93</v>
      </c>
      <c r="P14" s="21">
        <f t="shared" si="6"/>
        <v>106.66</v>
      </c>
      <c r="Q14" s="22">
        <f t="shared" si="7"/>
        <v>7.43</v>
      </c>
      <c r="R14" s="22">
        <f t="shared" si="9"/>
        <v>6.97</v>
      </c>
      <c r="S14" s="22">
        <f t="shared" si="8"/>
        <v>2559.84</v>
      </c>
      <c r="T14" s="4"/>
    </row>
    <row r="15" spans="1:20" ht="39.75" customHeight="1" x14ac:dyDescent="0.25">
      <c r="A15" s="11">
        <f t="shared" si="5"/>
        <v>11</v>
      </c>
      <c r="B15" s="30" t="s">
        <v>46</v>
      </c>
      <c r="C15" s="30"/>
      <c r="D15" s="30" t="s">
        <v>74</v>
      </c>
      <c r="E15" s="30" t="s">
        <v>73</v>
      </c>
      <c r="F15" s="30"/>
      <c r="G15" s="31">
        <v>80.45</v>
      </c>
      <c r="H15" s="34"/>
      <c r="I15" s="26" t="s">
        <v>45</v>
      </c>
      <c r="J15" s="59" t="s">
        <v>26</v>
      </c>
      <c r="K15" s="27">
        <v>3</v>
      </c>
      <c r="L15" s="54">
        <v>80.430000000000007</v>
      </c>
      <c r="M15" s="62">
        <f t="shared" si="2"/>
        <v>12064.5</v>
      </c>
      <c r="N15" s="28">
        <v>91.69</v>
      </c>
      <c r="O15" s="29">
        <v>90.08</v>
      </c>
      <c r="P15" s="21">
        <f t="shared" si="6"/>
        <v>87.4</v>
      </c>
      <c r="Q15" s="22">
        <f t="shared" si="7"/>
        <v>6.09</v>
      </c>
      <c r="R15" s="22">
        <f>Q15/P15*100</f>
        <v>6.97</v>
      </c>
      <c r="S15" s="22">
        <f t="shared" si="8"/>
        <v>13110</v>
      </c>
      <c r="T15" s="4"/>
    </row>
    <row r="16" spans="1:20" ht="34.5" customHeight="1" x14ac:dyDescent="0.25">
      <c r="A16" s="11">
        <f t="shared" si="5"/>
        <v>12</v>
      </c>
      <c r="B16" s="30" t="s">
        <v>47</v>
      </c>
      <c r="C16" s="30"/>
      <c r="D16" s="30" t="s">
        <v>76</v>
      </c>
      <c r="E16" s="30" t="s">
        <v>75</v>
      </c>
      <c r="F16" s="30"/>
      <c r="G16" s="31">
        <v>25.74</v>
      </c>
      <c r="H16" s="34"/>
      <c r="I16" s="26" t="s">
        <v>45</v>
      </c>
      <c r="J16" s="59" t="s">
        <v>37</v>
      </c>
      <c r="K16" s="27">
        <v>3</v>
      </c>
      <c r="L16" s="54">
        <v>25.74</v>
      </c>
      <c r="M16" s="62">
        <f t="shared" si="2"/>
        <v>1287</v>
      </c>
      <c r="N16" s="28">
        <v>29.34</v>
      </c>
      <c r="O16" s="29">
        <v>28.83</v>
      </c>
      <c r="P16" s="21">
        <f t="shared" si="6"/>
        <v>27.97</v>
      </c>
      <c r="Q16" s="22">
        <f t="shared" si="7"/>
        <v>1.95</v>
      </c>
      <c r="R16" s="22">
        <f t="shared" si="9"/>
        <v>6.97</v>
      </c>
      <c r="S16" s="22">
        <f t="shared" si="8"/>
        <v>1398.5</v>
      </c>
      <c r="T16" s="4"/>
    </row>
    <row r="17" spans="1:20" ht="30" customHeight="1" x14ac:dyDescent="0.25">
      <c r="A17" s="11">
        <f t="shared" si="5"/>
        <v>13</v>
      </c>
      <c r="B17" s="30" t="s">
        <v>52</v>
      </c>
      <c r="C17" s="30"/>
      <c r="D17" s="30" t="s">
        <v>78</v>
      </c>
      <c r="E17" s="30" t="s">
        <v>77</v>
      </c>
      <c r="F17" s="30"/>
      <c r="G17" s="31">
        <v>2938.75</v>
      </c>
      <c r="H17" s="32"/>
      <c r="I17" s="26" t="s">
        <v>48</v>
      </c>
      <c r="J17" s="59" t="s">
        <v>49</v>
      </c>
      <c r="K17" s="27">
        <v>3</v>
      </c>
      <c r="L17" s="54">
        <v>2938.75</v>
      </c>
      <c r="M17" s="62">
        <f t="shared" si="2"/>
        <v>47020</v>
      </c>
      <c r="N17" s="28">
        <v>3350.18</v>
      </c>
      <c r="O17" s="29">
        <v>3291.4</v>
      </c>
      <c r="P17" s="21">
        <f t="shared" si="6"/>
        <v>3193.44</v>
      </c>
      <c r="Q17" s="22">
        <f t="shared" si="7"/>
        <v>222.52</v>
      </c>
      <c r="R17" s="22">
        <f t="shared" si="9"/>
        <v>6.97</v>
      </c>
      <c r="S17" s="22">
        <f t="shared" si="8"/>
        <v>51095.040000000001</v>
      </c>
      <c r="T17" s="4"/>
    </row>
    <row r="18" spans="1:20" ht="33.75" customHeight="1" x14ac:dyDescent="0.25">
      <c r="A18" s="11">
        <f t="shared" si="5"/>
        <v>14</v>
      </c>
      <c r="B18" s="30" t="s">
        <v>50</v>
      </c>
      <c r="C18" s="30"/>
      <c r="D18" s="30" t="s">
        <v>81</v>
      </c>
      <c r="E18" s="30"/>
      <c r="F18" s="30" t="s">
        <v>79</v>
      </c>
      <c r="G18" s="33"/>
      <c r="H18" s="32"/>
      <c r="I18" s="26" t="s">
        <v>32</v>
      </c>
      <c r="J18" s="59" t="s">
        <v>13</v>
      </c>
      <c r="K18" s="27">
        <v>3</v>
      </c>
      <c r="L18" s="54">
        <v>404.8</v>
      </c>
      <c r="M18" s="62">
        <f t="shared" si="2"/>
        <v>4048</v>
      </c>
      <c r="N18" s="28">
        <v>461.47</v>
      </c>
      <c r="O18" s="29">
        <v>453.38</v>
      </c>
      <c r="P18" s="21">
        <f t="shared" si="6"/>
        <v>439.88</v>
      </c>
      <c r="Q18" s="22">
        <f t="shared" si="7"/>
        <v>30.65</v>
      </c>
      <c r="R18" s="22">
        <f t="shared" si="9"/>
        <v>6.97</v>
      </c>
      <c r="S18" s="22">
        <f t="shared" si="8"/>
        <v>4398.8</v>
      </c>
      <c r="T18" s="4"/>
    </row>
    <row r="19" spans="1:20" ht="21.75" customHeight="1" x14ac:dyDescent="0.25">
      <c r="A19" s="11">
        <f t="shared" si="5"/>
        <v>15</v>
      </c>
      <c r="B19" s="30" t="s">
        <v>51</v>
      </c>
      <c r="C19" s="30"/>
      <c r="D19" s="30" t="s">
        <v>82</v>
      </c>
      <c r="E19" s="30" t="s">
        <v>80</v>
      </c>
      <c r="F19" s="30"/>
      <c r="G19" s="31">
        <v>753.72</v>
      </c>
      <c r="H19" s="32"/>
      <c r="I19" s="26" t="s">
        <v>32</v>
      </c>
      <c r="J19" s="59" t="s">
        <v>29</v>
      </c>
      <c r="K19" s="27">
        <v>3</v>
      </c>
      <c r="L19" s="54">
        <v>753</v>
      </c>
      <c r="M19" s="62">
        <f t="shared" si="2"/>
        <v>6024</v>
      </c>
      <c r="N19" s="28">
        <v>858.42</v>
      </c>
      <c r="O19" s="29">
        <v>843.36</v>
      </c>
      <c r="P19" s="21">
        <f t="shared" si="6"/>
        <v>818.26</v>
      </c>
      <c r="Q19" s="22">
        <f t="shared" si="7"/>
        <v>57.02</v>
      </c>
      <c r="R19" s="22">
        <f t="shared" si="9"/>
        <v>6.97</v>
      </c>
      <c r="S19" s="22">
        <f t="shared" si="8"/>
        <v>6546.08</v>
      </c>
      <c r="T19" s="4"/>
    </row>
    <row r="20" spans="1:20" ht="20.25" customHeight="1" x14ac:dyDescent="0.25">
      <c r="A20" s="11">
        <f t="shared" si="5"/>
        <v>16</v>
      </c>
      <c r="B20" s="30" t="s">
        <v>53</v>
      </c>
      <c r="C20" s="30"/>
      <c r="D20" s="30" t="s">
        <v>28</v>
      </c>
      <c r="E20" s="30" t="s">
        <v>27</v>
      </c>
      <c r="F20" s="30"/>
      <c r="G20" s="31">
        <v>528.14</v>
      </c>
      <c r="H20" s="32"/>
      <c r="I20" s="26" t="s">
        <v>32</v>
      </c>
      <c r="J20" s="59" t="s">
        <v>13</v>
      </c>
      <c r="K20" s="27">
        <v>3</v>
      </c>
      <c r="L20" s="54">
        <v>528</v>
      </c>
      <c r="M20" s="62">
        <f t="shared" si="2"/>
        <v>5280</v>
      </c>
      <c r="N20" s="28">
        <v>601.91999999999996</v>
      </c>
      <c r="O20" s="29">
        <v>591.36</v>
      </c>
      <c r="P20" s="21">
        <f t="shared" si="6"/>
        <v>573.76</v>
      </c>
      <c r="Q20" s="22">
        <f t="shared" si="7"/>
        <v>39.979999999999997</v>
      </c>
      <c r="R20" s="22">
        <f t="shared" si="9"/>
        <v>6.97</v>
      </c>
      <c r="S20" s="22">
        <f t="shared" si="8"/>
        <v>5737.6</v>
      </c>
      <c r="T20" s="4"/>
    </row>
    <row r="21" spans="1:20" ht="25.5" customHeight="1" x14ac:dyDescent="0.25">
      <c r="A21" s="11">
        <f t="shared" si="5"/>
        <v>17</v>
      </c>
      <c r="B21" s="30" t="s">
        <v>83</v>
      </c>
      <c r="C21" s="30"/>
      <c r="D21" s="30" t="s">
        <v>85</v>
      </c>
      <c r="E21" s="30" t="s">
        <v>84</v>
      </c>
      <c r="F21" s="30"/>
      <c r="G21" s="31" t="s">
        <v>86</v>
      </c>
      <c r="H21" s="34"/>
      <c r="I21" s="26" t="s">
        <v>12</v>
      </c>
      <c r="J21" s="59" t="s">
        <v>35</v>
      </c>
      <c r="K21" s="27">
        <v>3</v>
      </c>
      <c r="L21" s="54">
        <v>785</v>
      </c>
      <c r="M21" s="62">
        <f t="shared" si="2"/>
        <v>4710</v>
      </c>
      <c r="N21" s="28">
        <v>894.9</v>
      </c>
      <c r="O21" s="29">
        <v>879.2</v>
      </c>
      <c r="P21" s="21">
        <f t="shared" si="6"/>
        <v>853.03</v>
      </c>
      <c r="Q21" s="22">
        <f t="shared" si="7"/>
        <v>59.44</v>
      </c>
      <c r="R21" s="22">
        <f>Q21/P21*100</f>
        <v>6.97</v>
      </c>
      <c r="S21" s="22">
        <f t="shared" si="8"/>
        <v>5118.18</v>
      </c>
      <c r="T21" s="4"/>
    </row>
    <row r="22" spans="1:20" ht="31.5" customHeight="1" x14ac:dyDescent="0.25">
      <c r="A22" s="11">
        <f t="shared" si="5"/>
        <v>18</v>
      </c>
      <c r="B22" s="30" t="s">
        <v>54</v>
      </c>
      <c r="C22" s="30"/>
      <c r="D22" s="30" t="s">
        <v>85</v>
      </c>
      <c r="E22" s="30" t="s">
        <v>84</v>
      </c>
      <c r="F22" s="30"/>
      <c r="G22" s="31">
        <v>785.75</v>
      </c>
      <c r="H22" s="34"/>
      <c r="I22" s="26" t="s">
        <v>12</v>
      </c>
      <c r="J22" s="59" t="s">
        <v>22</v>
      </c>
      <c r="K22" s="27">
        <v>3</v>
      </c>
      <c r="L22" s="54">
        <v>785</v>
      </c>
      <c r="M22" s="62">
        <f t="shared" si="2"/>
        <v>15700</v>
      </c>
      <c r="N22" s="28">
        <v>894.9</v>
      </c>
      <c r="O22" s="29">
        <v>879.2</v>
      </c>
      <c r="P22" s="21">
        <f>(L22+N22+O22)/3</f>
        <v>853.03</v>
      </c>
      <c r="Q22" s="22">
        <f t="shared" si="7"/>
        <v>59.44</v>
      </c>
      <c r="R22" s="22">
        <f>Q22/P22*100</f>
        <v>6.97</v>
      </c>
      <c r="S22" s="22">
        <f t="shared" si="8"/>
        <v>17060.599999999999</v>
      </c>
      <c r="T22" s="4"/>
    </row>
    <row r="23" spans="1:20" ht="19.5" customHeight="1" x14ac:dyDescent="0.25">
      <c r="A23" s="11">
        <f t="shared" si="5"/>
        <v>19</v>
      </c>
      <c r="B23" s="30" t="s">
        <v>55</v>
      </c>
      <c r="C23" s="30"/>
      <c r="D23" s="30" t="s">
        <v>88</v>
      </c>
      <c r="E23" s="30" t="s">
        <v>87</v>
      </c>
      <c r="F23" s="30"/>
      <c r="G23" s="37">
        <v>202.18</v>
      </c>
      <c r="H23" s="34"/>
      <c r="I23" s="26" t="s">
        <v>12</v>
      </c>
      <c r="J23" s="59" t="s">
        <v>22</v>
      </c>
      <c r="K23" s="27">
        <v>3</v>
      </c>
      <c r="L23" s="54">
        <v>202</v>
      </c>
      <c r="M23" s="62">
        <f t="shared" si="2"/>
        <v>4040</v>
      </c>
      <c r="N23" s="28">
        <v>230.28</v>
      </c>
      <c r="O23" s="29">
        <v>226.24</v>
      </c>
      <c r="P23" s="21">
        <f>(L23+N23+O23)/3</f>
        <v>219.51</v>
      </c>
      <c r="Q23" s="22">
        <f t="shared" si="7"/>
        <v>15.3</v>
      </c>
      <c r="R23" s="22">
        <f>Q23/P23*100</f>
        <v>6.97</v>
      </c>
      <c r="S23" s="22">
        <f t="shared" si="8"/>
        <v>4390.2</v>
      </c>
      <c r="T23" s="4"/>
    </row>
    <row r="24" spans="1:20" ht="32.25" customHeight="1" x14ac:dyDescent="0.25">
      <c r="A24" s="11">
        <f t="shared" si="5"/>
        <v>20</v>
      </c>
      <c r="B24" s="30" t="s">
        <v>91</v>
      </c>
      <c r="C24" s="30"/>
      <c r="D24" s="30" t="s">
        <v>90</v>
      </c>
      <c r="E24" s="30" t="s">
        <v>89</v>
      </c>
      <c r="F24" s="30"/>
      <c r="G24" s="31">
        <v>509.4</v>
      </c>
      <c r="H24" s="34"/>
      <c r="I24" s="26" t="s">
        <v>12</v>
      </c>
      <c r="J24" s="59" t="s">
        <v>22</v>
      </c>
      <c r="K24" s="27">
        <v>3</v>
      </c>
      <c r="L24" s="54">
        <v>509</v>
      </c>
      <c r="M24" s="62">
        <f t="shared" si="2"/>
        <v>10180</v>
      </c>
      <c r="N24" s="28">
        <v>580.26</v>
      </c>
      <c r="O24" s="29">
        <v>570.08000000000004</v>
      </c>
      <c r="P24" s="21">
        <f>(L24+N24+O24)/3</f>
        <v>553.11</v>
      </c>
      <c r="Q24" s="22">
        <f t="shared" si="7"/>
        <v>38.54</v>
      </c>
      <c r="R24" s="22">
        <f>Q24/P24*100</f>
        <v>6.97</v>
      </c>
      <c r="S24" s="22">
        <f t="shared" si="8"/>
        <v>11062.2</v>
      </c>
      <c r="T24" s="4"/>
    </row>
    <row r="25" spans="1:20" ht="15.75" x14ac:dyDescent="0.25">
      <c r="A25" s="13"/>
      <c r="B25" s="14"/>
      <c r="C25" s="15"/>
      <c r="D25" s="15"/>
      <c r="E25" s="15"/>
      <c r="F25" s="15"/>
      <c r="G25" s="15"/>
      <c r="H25" s="16"/>
      <c r="I25" s="16"/>
      <c r="J25" s="60"/>
      <c r="K25" s="12"/>
      <c r="L25" s="55">
        <f>J5*L5+J6*L6+J7*L7+J8*L8+J9*L9+J10*L10+J11*L11+J12*L12+J13*L13+J14*L14+J15*L15+J16*L16+J17*L17+J18*L18+J19*L19+J20*L20+J21*L21+J22*L22+J23*L23+J24*L24</f>
        <v>176518.82</v>
      </c>
      <c r="M25" s="63">
        <f>SUM(M5:M24)</f>
        <v>176518.82</v>
      </c>
      <c r="N25" s="42">
        <f>J5*N5+J6*N6+J7*N7+J8*N8+J9*N9+J10*N10+J11*N11+J12*N12+J13*N13+J14*N14+J15*N15+J16*N16+J17*N17+J18*N18+J19*N19+J20*N20+J21*N21+J22*N22+J23*N23+J24*N24</f>
        <v>201231.25</v>
      </c>
      <c r="O25" s="38">
        <v>197701.08</v>
      </c>
      <c r="P25" s="39"/>
      <c r="Q25" s="49"/>
      <c r="R25" s="50"/>
      <c r="S25" s="40">
        <f>SUM(S5:S24)</f>
        <v>191816.43</v>
      </c>
      <c r="T25" s="3"/>
    </row>
    <row r="26" spans="1:20" ht="13.5" customHeight="1" x14ac:dyDescent="0.25">
      <c r="C26" s="8"/>
      <c r="D26" s="8"/>
      <c r="E26" s="8"/>
      <c r="F26" s="8"/>
      <c r="G26" s="8"/>
      <c r="H26" s="8"/>
    </row>
    <row r="27" spans="1:20" ht="15.75" customHeight="1" x14ac:dyDescent="0.25">
      <c r="B27" s="47" t="s">
        <v>61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</row>
    <row r="28" spans="1:20" ht="11.25" customHeight="1" x14ac:dyDescent="0.25"/>
    <row r="29" spans="1:20" ht="13.5" customHeight="1" x14ac:dyDescent="0.25">
      <c r="B29" s="47" t="s">
        <v>93</v>
      </c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</row>
    <row r="30" spans="1:20" ht="23.25" customHeight="1" x14ac:dyDescent="0.25">
      <c r="B30" t="s">
        <v>92</v>
      </c>
      <c r="H30" t="s">
        <v>95</v>
      </c>
    </row>
    <row r="31" spans="1:20" ht="11.25" customHeight="1" x14ac:dyDescent="0.25"/>
    <row r="32" spans="1:20" ht="12.75" customHeight="1" x14ac:dyDescent="0.25"/>
  </sheetData>
  <mergeCells count="6">
    <mergeCell ref="B29:O29"/>
    <mergeCell ref="B27:R27"/>
    <mergeCell ref="A1:S1"/>
    <mergeCell ref="A2:S2"/>
    <mergeCell ref="Q25:R25"/>
    <mergeCell ref="A3:S3"/>
  </mergeCells>
  <pageMargins left="0.23622047244094491" right="0.23622047244094491" top="0.74803149606299213" bottom="0.74803149606299213" header="0.31496062992125984" footer="0.31496062992125984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2026-04-24T11:39:45Z</dcterms:modified>
</cp:coreProperties>
</file>