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Наталья\Desktop\278\Блокираторы\"/>
    </mc:Choice>
  </mc:AlternateContent>
  <xr:revisionPtr revIDLastSave="0" documentId="13_ncr:1_{6A00BDA0-B7EC-4E15-9CDB-85314E1737F1}" xr6:coauthVersionLast="36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Sheet1!$A$1:$P$25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1" l="1"/>
  <c r="L15" i="1" s="1"/>
  <c r="M15" i="1" s="1"/>
  <c r="O15" i="1"/>
  <c r="P15" i="1" s="1"/>
  <c r="N16" i="1"/>
  <c r="L16" i="1" s="1"/>
  <c r="M16" i="1" s="1"/>
  <c r="O16" i="1"/>
  <c r="P16" i="1" s="1"/>
  <c r="O14" i="1" l="1"/>
  <c r="P14" i="1" s="1"/>
  <c r="P17" i="1" s="1"/>
  <c r="N14" i="1"/>
  <c r="L14" i="1" l="1"/>
  <c r="M14" i="1" s="1"/>
  <c r="H17" i="1" l="1"/>
  <c r="G17" i="1"/>
  <c r="F17" i="1" l="1"/>
</calcChain>
</file>

<file path=xl/sharedStrings.xml><?xml version="1.0" encoding="utf-8"?>
<sst xmlns="http://schemas.openxmlformats.org/spreadsheetml/2006/main" count="48" uniqueCount="38">
  <si>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</si>
  <si>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</si>
  <si>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</si>
  <si>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</si>
  <si>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</si>
  <si>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</si>
  <si>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Источники цены (руб.)</t>
  </si>
  <si>
    <t>Характеристики объекта закупки: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</si>
  <si>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</si>
  <si>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</si>
  <si>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</si>
  <si>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</si>
  <si>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Среднее квадра-тичное отклонение</t>
  </si>
  <si>
    <t/>
  </si>
  <si>
    <t>НМЦК(ЦК)
(руб.)</t>
  </si>
  <si>
    <t>-</t>
  </si>
  <si>
    <t>Количество источников ценовой информации</t>
  </si>
  <si>
    <t>Предельная цена в соответствии с распоряжением КГЗ № 100-р</t>
  </si>
  <si>
    <t>Расчёт НМЦК(ЦК)</t>
  </si>
  <si>
    <t>Средняя цена / предельная цена (руб.)</t>
  </si>
  <si>
    <t>шт</t>
  </si>
  <si>
    <t>Реестр цен</t>
  </si>
  <si>
    <t>Метод сопоставимых рыночных цен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</si>
  <si>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Минимальная цена (руб.)</t>
  </si>
  <si>
    <t>Обоснование начальной (максимальной) цены контракта</t>
  </si>
  <si>
    <t>Блокирующий замок для пвх окон, с тросиком и ключом
(2ключа), белый</t>
  </si>
  <si>
    <t>Монтаж</t>
  </si>
  <si>
    <t>25.72.14.120</t>
  </si>
  <si>
    <t>43.32.10.190</t>
  </si>
  <si>
    <t>Ручка оконная с замком</t>
  </si>
  <si>
    <t>Поставка и монтаж ручек оконных с замком и блокирующих замков для пвх окон, с тросиком и ключом</t>
  </si>
  <si>
    <t>Исполнитель 1 вх. №15 от 06.02.2026 г.</t>
  </si>
  <si>
    <t>Исполнитель  2 вх. №13 от 06.02.2026 г.</t>
  </si>
  <si>
    <t>Исполнитель  3 вх. № 14 от 06.02.2026 г.</t>
  </si>
  <si>
    <r>
      <t xml:space="preserve">На основании проведенного анализа рынка и расчетов, НМЦК составляет: </t>
    </r>
    <r>
      <rPr>
        <b/>
        <sz val="14"/>
        <color theme="1"/>
        <rFont val="Times New Roman"/>
        <family val="1"/>
        <charset val="204"/>
      </rPr>
      <t>204975,00 рублей</t>
    </r>
  </si>
  <si>
    <t>Дата подготовки обоснования НМЦК: 06.03.2026 г.</t>
  </si>
  <si>
    <t xml:space="preserve">Руководитель учреждения                         </t>
  </si>
  <si>
    <t>/Чувахина С.А.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</si>
</sst>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3" xfId="0" applyFont="1" applyBorder="1"/>
    <xf numFmtId="0" fontId="1" fillId="0" borderId="4" xfId="0" applyFont="1" applyBorder="1"/>
    <xf numFmtId="0" fontId="4" fillId="0" borderId="0" xfId="0" applyFont="1" applyAlignment="1">
      <alignment horizontal="left" vertical="top"/>
    </xf>
    <xf numFmtId="0" fontId="1" fillId="0" borderId="8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vertical="top"/>
    </xf>
    <xf numFmtId="4" fontId="1" fillId="0" borderId="2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/>
    </xf>
    <xf numFmtId="0" fontId="1" fillId="0" borderId="0" xfId="0" applyFont="1" applyAlignment="1">
      <alignment horizontal="left" vertical="top"/>
    </xf>
    <xf numFmtId="4" fontId="1" fillId="0" borderId="0" xfId="0" applyNumberFormat="1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7" fillId="0" borderId="2" xfId="0" applyNumberFormat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2" fontId="1" fillId="0" borderId="2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/>
    </xf>
    <xf numFmtId="0" fontId="7" fillId="0" borderId="0" xfId="0" applyFont="1"/>
    <xf numFmtId="0" fontId="1" fillId="0" borderId="9" xfId="0" applyFont="1" applyFill="1" applyBorder="1" applyAlignment="1">
      <alignment horizontal="center" vertical="top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6" fillId="0" borderId="4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9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9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10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8</xdr:row>
      <xdr:rowOff>101600</xdr:rowOff>
    </xdr:from>
    <xdr:to>
      <xdr:col>5</xdr:col>
      <xdr:colOff>1032782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101600</xdr:rowOff>
    </xdr:from>
    <xdr:to>
      <xdr:col>2</xdr:col>
      <xdr:colOff>279400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1815</xdr:colOff>
      <xdr:row>8</xdr:row>
      <xdr:rowOff>101600</xdr:rowOff>
    </xdr:from>
    <xdr:to>
      <xdr:col>8</xdr:col>
      <xdr:colOff>443593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5"/>
  <sheetViews>
    <sheetView tabSelected="1" zoomScale="55" zoomScaleNormal="55" workbookViewId="0">
      <selection activeCell="F13" sqref="F13:H13"/>
    </sheetView>
  </sheetViews>
  <sheetFormatPr defaultColWidth="10.8984375" defaultRowHeight="15.6" x14ac:dyDescent="0.3"/>
  <cols>
    <col min="1" max="1" width="3.8984375" style="2" customWidth="1"/>
    <col min="2" max="2" width="35.8984375" style="1" customWidth="1"/>
    <col min="3" max="3" width="18" style="1" customWidth="1"/>
    <col min="4" max="4" width="13" style="1" customWidth="1"/>
    <col min="5" max="5" width="9.8984375" style="1" customWidth="1"/>
    <col min="6" max="6" width="18.3984375" style="1" customWidth="1"/>
    <col min="7" max="7" width="17.5" style="1" customWidth="1"/>
    <col min="8" max="10" width="18.8984375" style="1" customWidth="1"/>
    <col min="11" max="11" width="13.8984375" style="1" customWidth="1"/>
    <col min="12" max="12" width="19.8984375" style="1" customWidth="1"/>
    <col min="13" max="15" width="15.8984375" style="1" customWidth="1"/>
    <col min="16" max="16" width="18.8984375" style="1" customWidth="1"/>
    <col min="17" max="16384" width="10.8984375" style="1"/>
  </cols>
  <sheetData>
    <row r="1" spans="1:17" ht="20.100000000000001" customHeight="1" x14ac:dyDescent="0.3"/>
    <row r="2" spans="1:17" ht="50.1" customHeight="1" x14ac:dyDescent="0.3">
      <c r="A2" s="32" t="s">
        <v>24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7" ht="39.9" customHeight="1" x14ac:dyDescent="0.3"/>
    <row r="4" spans="1:17" ht="20.100000000000001" customHeight="1" x14ac:dyDescent="0.3">
      <c r="A4" s="33" t="s">
        <v>7</v>
      </c>
      <c r="B4" s="33"/>
      <c r="C4" s="36" t="s">
        <v>30</v>
      </c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</row>
    <row r="5" spans="1:17" ht="9.9" customHeight="1" x14ac:dyDescent="0.3">
      <c r="A5" s="8"/>
      <c r="B5" s="8"/>
      <c r="C5" s="3"/>
      <c r="D5" s="3"/>
      <c r="E5" s="3"/>
      <c r="F5" s="3"/>
      <c r="G5" s="3"/>
      <c r="H5" s="3"/>
      <c r="I5" s="11"/>
      <c r="J5" s="18"/>
      <c r="K5" s="11"/>
      <c r="L5" s="3"/>
      <c r="M5" s="3"/>
      <c r="N5" s="3"/>
      <c r="O5" s="15"/>
      <c r="P5" s="3"/>
    </row>
    <row r="6" spans="1:17" ht="69.900000000000006" customHeight="1" x14ac:dyDescent="0.3">
      <c r="A6" s="39" t="s">
        <v>8</v>
      </c>
      <c r="B6" s="39"/>
      <c r="C6" s="31" t="s">
        <v>22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21"/>
    </row>
    <row r="7" spans="1:17" ht="20.100000000000001" customHeight="1" x14ac:dyDescent="0.3"/>
    <row r="8" spans="1:17" ht="24.6" x14ac:dyDescent="0.3">
      <c r="A8" s="37" t="s">
        <v>18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7" ht="159.9" customHeight="1" x14ac:dyDescent="0.3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</row>
    <row r="10" spans="1:17" ht="20.100000000000001" customHeight="1" x14ac:dyDescent="0.3"/>
    <row r="11" spans="1:17" ht="5.0999999999999996" customHeight="1" x14ac:dyDescent="0.3">
      <c r="A11" s="5"/>
      <c r="B11" s="6"/>
      <c r="C11" s="4"/>
      <c r="D11" s="4"/>
      <c r="E11" s="4"/>
      <c r="F11" s="6"/>
      <c r="G11" s="7"/>
      <c r="H11" s="7"/>
      <c r="I11" s="7"/>
      <c r="J11" s="7"/>
      <c r="K11" s="7"/>
      <c r="L11" s="4"/>
      <c r="M11" s="4"/>
      <c r="N11" s="4"/>
      <c r="O11" s="4"/>
      <c r="P11" s="4"/>
    </row>
    <row r="12" spans="1:17" ht="20.100000000000001" customHeight="1" x14ac:dyDescent="0.3">
      <c r="A12" s="34" t="s">
        <v>0</v>
      </c>
      <c r="B12" s="34" t="s">
        <v>1</v>
      </c>
      <c r="C12" s="34" t="s">
        <v>2</v>
      </c>
      <c r="D12" s="35" t="s">
        <v>3</v>
      </c>
      <c r="E12" s="34" t="s">
        <v>4</v>
      </c>
      <c r="F12" s="35" t="s">
        <v>6</v>
      </c>
      <c r="G12" s="35"/>
      <c r="H12" s="35"/>
      <c r="I12" s="35"/>
      <c r="J12" s="35"/>
      <c r="K12" s="35"/>
      <c r="L12" s="35" t="s">
        <v>12</v>
      </c>
      <c r="M12" s="35" t="s">
        <v>5</v>
      </c>
      <c r="N12" s="35" t="s">
        <v>19</v>
      </c>
      <c r="O12" s="40" t="s">
        <v>23</v>
      </c>
      <c r="P12" s="35" t="s">
        <v>14</v>
      </c>
    </row>
    <row r="13" spans="1:17" ht="71.25" customHeight="1" x14ac:dyDescent="0.3">
      <c r="A13" s="34"/>
      <c r="B13" s="34"/>
      <c r="C13" s="34"/>
      <c r="D13" s="35"/>
      <c r="E13" s="34"/>
      <c r="F13" s="52" t="s">
        <v>31</v>
      </c>
      <c r="G13" s="52" t="s">
        <v>32</v>
      </c>
      <c r="H13" s="52" t="s">
        <v>33</v>
      </c>
      <c r="I13" s="24" t="s">
        <v>17</v>
      </c>
      <c r="J13" s="24" t="s">
        <v>21</v>
      </c>
      <c r="K13" s="25" t="s">
        <v>16</v>
      </c>
      <c r="L13" s="35"/>
      <c r="M13" s="35"/>
      <c r="N13" s="35"/>
      <c r="O13" s="41"/>
      <c r="P13" s="34"/>
    </row>
    <row r="14" spans="1:17" ht="66" customHeight="1" x14ac:dyDescent="0.3">
      <c r="A14" s="17">
        <v>1</v>
      </c>
      <c r="B14" s="22" t="s">
        <v>25</v>
      </c>
      <c r="C14" s="23" t="s">
        <v>27</v>
      </c>
      <c r="D14" s="13" t="s">
        <v>20</v>
      </c>
      <c r="E14" s="51">
        <v>527</v>
      </c>
      <c r="F14" s="12">
        <v>310</v>
      </c>
      <c r="G14" s="12">
        <v>332</v>
      </c>
      <c r="H14" s="12">
        <v>332</v>
      </c>
      <c r="I14" s="12" t="s">
        <v>15</v>
      </c>
      <c r="J14" s="12" t="s">
        <v>15</v>
      </c>
      <c r="K14" s="12">
        <v>3</v>
      </c>
      <c r="L14" s="20">
        <f t="shared" ref="L14" si="0">SQRT(((SUM((POWER(G14-N14,2)),(POWER(H14-N14,2)),(POWER(F14-N14,2)))/(K14-1))))</f>
        <v>12.701708546490901</v>
      </c>
      <c r="M14" s="20">
        <f t="shared" ref="M14" si="1">(L14*100)/N14</f>
        <v>3.9123108933933648</v>
      </c>
      <c r="N14" s="12">
        <f>ROUNDDOWN((F14+G14+H14)/3,2)</f>
        <v>324.66000000000003</v>
      </c>
      <c r="O14" s="12">
        <f>MIN(F14:H14)</f>
        <v>310</v>
      </c>
      <c r="P14" s="12">
        <f>E14*O14</f>
        <v>163370</v>
      </c>
      <c r="Q14" s="16"/>
    </row>
    <row r="15" spans="1:17" ht="66" customHeight="1" x14ac:dyDescent="0.3">
      <c r="A15" s="17">
        <v>2</v>
      </c>
      <c r="B15" s="22" t="s">
        <v>29</v>
      </c>
      <c r="C15" s="23" t="s">
        <v>27</v>
      </c>
      <c r="D15" s="13" t="s">
        <v>20</v>
      </c>
      <c r="E15" s="51">
        <v>48</v>
      </c>
      <c r="F15" s="12">
        <v>355</v>
      </c>
      <c r="G15" s="12">
        <v>387</v>
      </c>
      <c r="H15" s="12">
        <v>363</v>
      </c>
      <c r="I15" s="12" t="s">
        <v>15</v>
      </c>
      <c r="J15" s="12" t="s">
        <v>15</v>
      </c>
      <c r="K15" s="12">
        <v>3</v>
      </c>
      <c r="L15" s="20">
        <f t="shared" ref="L15:L16" si="2">SQRT(((SUM((POWER(G15-N15,2)),(POWER(H15-N15,2)),(POWER(F15-N15,2)))/(K15-1))))</f>
        <v>16.653328496129536</v>
      </c>
      <c r="M15" s="20">
        <f t="shared" ref="M15:M16" si="3">(L15*100)/N15</f>
        <v>4.5213065718593484</v>
      </c>
      <c r="N15" s="12">
        <f t="shared" ref="N15:N16" si="4">ROUNDDOWN((F15+G15+H15)/3,2)</f>
        <v>368.33</v>
      </c>
      <c r="O15" s="12">
        <f t="shared" ref="O15:O16" si="5">MIN(F15:H15)</f>
        <v>355</v>
      </c>
      <c r="P15" s="12">
        <f t="shared" ref="P15:P16" si="6">E15*O15</f>
        <v>17040</v>
      </c>
    </row>
    <row r="16" spans="1:17" ht="39" customHeight="1" x14ac:dyDescent="0.3">
      <c r="A16" s="17">
        <v>3</v>
      </c>
      <c r="B16" s="22" t="s">
        <v>26</v>
      </c>
      <c r="C16" s="23" t="s">
        <v>28</v>
      </c>
      <c r="D16" s="13" t="s">
        <v>20</v>
      </c>
      <c r="E16" s="13">
        <v>1</v>
      </c>
      <c r="F16" s="12">
        <v>24565</v>
      </c>
      <c r="G16" s="12">
        <v>25794</v>
      </c>
      <c r="H16" s="12">
        <v>25548</v>
      </c>
      <c r="I16" s="12" t="s">
        <v>15</v>
      </c>
      <c r="J16" s="12" t="s">
        <v>15</v>
      </c>
      <c r="K16" s="12">
        <v>3</v>
      </c>
      <c r="L16" s="20">
        <f t="shared" si="2"/>
        <v>650.28788497864537</v>
      </c>
      <c r="M16" s="20">
        <f t="shared" si="3"/>
        <v>2.5700711554178817</v>
      </c>
      <c r="N16" s="12">
        <f t="shared" si="4"/>
        <v>25302.33</v>
      </c>
      <c r="O16" s="12">
        <f t="shared" si="5"/>
        <v>24565</v>
      </c>
      <c r="P16" s="12">
        <f t="shared" si="6"/>
        <v>24565</v>
      </c>
    </row>
    <row r="17" spans="1:16" s="29" customFormat="1" ht="16.5" customHeight="1" x14ac:dyDescent="0.3">
      <c r="A17" s="26"/>
      <c r="B17" s="26"/>
      <c r="C17" s="27"/>
      <c r="D17" s="26"/>
      <c r="E17" s="28" t="s">
        <v>9</v>
      </c>
      <c r="F17" s="19">
        <f>SUM(F14:F14)</f>
        <v>310</v>
      </c>
      <c r="G17" s="19">
        <f>SUM(G14:G14)</f>
        <v>332</v>
      </c>
      <c r="H17" s="19">
        <f>SUM(H14:H14)</f>
        <v>332</v>
      </c>
      <c r="I17" s="26"/>
      <c r="J17" s="19"/>
      <c r="K17" s="26"/>
      <c r="L17" s="26" t="s">
        <v>13</v>
      </c>
      <c r="M17" s="26"/>
      <c r="N17" s="26"/>
      <c r="O17" s="26"/>
      <c r="P17" s="19">
        <f>SUM(P14:P16)</f>
        <v>204975</v>
      </c>
    </row>
    <row r="18" spans="1:16" x14ac:dyDescent="0.3">
      <c r="A18" s="9"/>
      <c r="L18" s="1" t="s">
        <v>13</v>
      </c>
      <c r="N18" s="10"/>
      <c r="O18" s="10"/>
      <c r="P18" s="14"/>
    </row>
    <row r="19" spans="1:16" ht="39.9" customHeight="1" x14ac:dyDescent="0.3">
      <c r="A19" s="47" t="s">
        <v>34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9" t="s">
        <v>13</v>
      </c>
      <c r="O19" s="49"/>
      <c r="P19" s="50"/>
    </row>
    <row r="20" spans="1:16" ht="15" customHeight="1" x14ac:dyDescent="0.3">
      <c r="A20" s="44" t="s">
        <v>35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</row>
    <row r="21" spans="1:16" ht="33" customHeight="1" x14ac:dyDescent="0.3">
      <c r="A21" s="42" t="s">
        <v>36</v>
      </c>
      <c r="B21" s="42"/>
      <c r="C21" s="42"/>
      <c r="P21" s="16"/>
    </row>
    <row r="22" spans="1:16" ht="3" customHeight="1" x14ac:dyDescent="0.3">
      <c r="A22" s="30" t="s">
        <v>10</v>
      </c>
      <c r="B22" s="30"/>
      <c r="C22" s="30"/>
    </row>
    <row r="23" spans="1:16" ht="15" customHeight="1" x14ac:dyDescent="0.3">
      <c r="A23" s="46" t="s">
        <v>37</v>
      </c>
      <c r="B23" s="46"/>
      <c r="C23" s="46"/>
    </row>
    <row r="24" spans="1:16" ht="20.100000000000001" customHeight="1" x14ac:dyDescent="0.3">
      <c r="A24" s="45" t="s">
        <v>11</v>
      </c>
      <c r="B24" s="45"/>
      <c r="C24" s="45"/>
    </row>
    <row r="25" spans="1:16" ht="15" customHeight="1" x14ac:dyDescent="0.3">
      <c r="A25" s="43"/>
      <c r="B25" s="43"/>
      <c r="C25" s="43"/>
    </row>
  </sheetData>
  <mergeCells count="24">
    <mergeCell ref="A21:C21"/>
    <mergeCell ref="A12:A13"/>
    <mergeCell ref="A25:C25"/>
    <mergeCell ref="A20:P20"/>
    <mergeCell ref="A24:C24"/>
    <mergeCell ref="A23:C23"/>
    <mergeCell ref="A19:P19"/>
    <mergeCell ref="F12:K12"/>
    <mergeCell ref="C6:P6"/>
    <mergeCell ref="A2:P2"/>
    <mergeCell ref="A4:B4"/>
    <mergeCell ref="B12:B13"/>
    <mergeCell ref="L12:L13"/>
    <mergeCell ref="M12:M13"/>
    <mergeCell ref="N12:N13"/>
    <mergeCell ref="P12:P13"/>
    <mergeCell ref="E12:E13"/>
    <mergeCell ref="D12:D13"/>
    <mergeCell ref="C4:P4"/>
    <mergeCell ref="A8:P8"/>
    <mergeCell ref="A9:P9"/>
    <mergeCell ref="C12:C13"/>
    <mergeCell ref="A6:B6"/>
    <mergeCell ref="O12:O13"/>
  </mergeCells>
  <pageMargins left="0.11811023622047245" right="0.11811023622047245" top="0.19685039370078741" bottom="0.15748031496062992" header="0.31496062992125984" footer="0.31496062992125984"/>
  <pageSetup paperSize="9" scale="4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Наталья</cp:lastModifiedBy>
  <cp:lastPrinted>2025-11-25T14:05:14Z</cp:lastPrinted>
  <dcterms:created xsi:type="dcterms:W3CDTF">2023-02-03T13:24:35Z</dcterms:created>
  <dcterms:modified xsi:type="dcterms:W3CDTF">2026-03-06T08:23:43Z</dcterms:modified>
</cp:coreProperties>
</file>