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r\Desktop\Закупки\Формирование закупок\Кабинет физики 2\на согласование\"/>
    </mc:Choice>
  </mc:AlternateContent>
  <xr:revisionPtr revIDLastSave="0" documentId="13_ncr:1_{9FDA0B5F-5CCD-47D6-933D-596244C0C3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Физика" sheetId="2" r:id="rId1"/>
  </sheets>
  <definedNames>
    <definedName name="_xlnm._FilterDatabase" localSheetId="0" hidden="1">Физика!$A$13:$R$33</definedName>
    <definedName name="_xlnm.Print_Area" localSheetId="0">Физика!$A$2:$O$41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5" i="2" l="1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14" i="2"/>
  <c r="I32" i="2" l="1"/>
  <c r="H32" i="2"/>
  <c r="G32" i="2"/>
  <c r="O14" i="2"/>
  <c r="O30" i="2"/>
  <c r="L17" i="2"/>
  <c r="M17" i="2" s="1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7" i="2"/>
  <c r="M27" i="2" s="1"/>
  <c r="L28" i="2"/>
  <c r="M28" i="2" s="1"/>
  <c r="L29" i="2"/>
  <c r="M29" i="2" s="1"/>
  <c r="O31" i="2"/>
  <c r="L16" i="2"/>
  <c r="M16" i="2" s="1"/>
  <c r="O15" i="2"/>
  <c r="O21" i="2" l="1"/>
  <c r="L31" i="2"/>
  <c r="M31" i="2" s="1"/>
  <c r="O28" i="2"/>
  <c r="O27" i="2"/>
  <c r="O26" i="2"/>
  <c r="O25" i="2"/>
  <c r="O23" i="2"/>
  <c r="O19" i="2"/>
  <c r="O18" i="2"/>
  <c r="O17" i="2"/>
  <c r="L14" i="2"/>
  <c r="M14" i="2" s="1"/>
  <c r="O29" i="2"/>
  <c r="O24" i="2"/>
  <c r="O20" i="2"/>
  <c r="O16" i="2"/>
  <c r="O22" i="2"/>
  <c r="L30" i="2"/>
  <c r="M30" i="2" s="1"/>
  <c r="L15" i="2"/>
  <c r="M15" i="2" s="1"/>
  <c r="O32" i="2" l="1"/>
</calcChain>
</file>

<file path=xl/sharedStrings.xml><?xml version="1.0" encoding="utf-8"?>
<sst xmlns="http://schemas.openxmlformats.org/spreadsheetml/2006/main" count="145" uniqueCount="68">
  <si>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</si>
  <si>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</si>
  <si>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</si>
  <si>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</si>
  <si>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</si>
  <si>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</si>
  <si>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</si>
  <si>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</si>
  <si>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Используемый метод определения НМЦК с обоснованием: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</si>
  <si>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</si>
  <si>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</si>
  <si>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</si>
  <si>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</si>
  <si>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</si>
  <si>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 xml:space="preserve">Реестр товаров </t>
  </si>
  <si>
    <t>-</t>
  </si>
  <si>
    <t>Количество источников ценовой информации</t>
  </si>
  <si>
    <t>Расчёт НМЦК(ЦК)</t>
  </si>
  <si>
    <t>Характеристики товара</t>
  </si>
  <si>
    <t>шт</t>
  </si>
  <si>
    <r>
      <rPr>
        <b/>
        <sz val="9"/>
        <color theme="1"/>
        <rFont val="Times New Roman"/>
        <family val="1"/>
      </rPr>
      <t>Метод сопоставимых рыночных цен (анализа рынка)</t>
    </r>
    <r>
      <rPr>
        <sz val="9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</si>
  <si>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Итого</t>
  </si>
  <si>
    <t xml:space="preserve">УТВЕРЖДАЮ
                                                                                                                       Директор 
ГБОУ центр образования №195
Адмиралтейского района Санкт-Петербурга
 _______________________С.А. Приставко
М.П.
</t>
  </si>
  <si>
    <t>Директор</t>
  </si>
  <si>
    <t>/Приставко С.А./</t>
  </si>
  <si>
    <t>Набор для демонстрации электрических полей</t>
  </si>
  <si>
    <t>Баллы</t>
  </si>
  <si>
    <t>ограничение</t>
  </si>
  <si>
    <t>Поставщик №1  вх. №41 от 13.04.2026</t>
  </si>
  <si>
    <t>Поставщик №1  вх. №42 от 13.04.2026</t>
  </si>
  <si>
    <t>Поставщик №3 вх. №44 от 14.04.2026</t>
  </si>
  <si>
    <t>32.99.53.131</t>
  </si>
  <si>
    <t>32.99.53.130/32.99.53.130-00000308</t>
  </si>
  <si>
    <t>Характеристики объекта закупки:Поставка оборудования  для оснащения кабинетов физики</t>
  </si>
  <si>
    <t>Прибор для демонстрации закона Архимеда (ведерко Архимеда)</t>
  </si>
  <si>
    <t xml:space="preserve">	32.99.53.130</t>
  </si>
  <si>
    <t>Калориметр с набором калориметрических тел</t>
  </si>
  <si>
    <t>Магнит дугообразный</t>
  </si>
  <si>
    <t>Магнит полосовой демонстрационный</t>
  </si>
  <si>
    <t>32.99.53.130/32.99.53.130-00000116</t>
  </si>
  <si>
    <t>Магнитные стрелки на подставках</t>
  </si>
  <si>
    <t>Манометр жидкостной демонстрационный</t>
  </si>
  <si>
    <t>Модели ракет-носителей</t>
  </si>
  <si>
    <t xml:space="preserve">	32.99.53.190</t>
  </si>
  <si>
    <t>Модель небесной сферы</t>
  </si>
  <si>
    <t>32.99.53.130/32.99.53.130-00000128</t>
  </si>
  <si>
    <t>Набор демонстрационный волновых явлений</t>
  </si>
  <si>
    <t>32.99.53.130/32.99.53.130-00000186</t>
  </si>
  <si>
    <t>Набор спектральных трубок с источником питания</t>
  </si>
  <si>
    <t>Палочка стеклянная</t>
  </si>
  <si>
    <t>Палочка эбонитовая</t>
  </si>
  <si>
    <t>22.19.73.130</t>
  </si>
  <si>
    <t>32.99.53.130/32.99.53.130-00000235</t>
  </si>
  <si>
    <t>Прибор для демонстрации правила Ленца</t>
  </si>
  <si>
    <t>32.99.53.130/32.99.53.130-00000252</t>
  </si>
  <si>
    <t>Султан электростатический</t>
  </si>
  <si>
    <t xml:space="preserve">	32.99.53.131</t>
  </si>
  <si>
    <t>запрет</t>
  </si>
  <si>
    <t>Термометр демонстрационный учебный тип 1</t>
  </si>
  <si>
    <t>ккн</t>
  </si>
  <si>
    <t>32.99.53.131-016</t>
  </si>
  <si>
    <t>32.99.53.130/32.99.53.130-00000263</t>
  </si>
  <si>
    <t>Электромагнит разборный</t>
  </si>
  <si>
    <t>Дата подготовки обоснования НМЦК: 16.04.2026г.</t>
  </si>
  <si>
    <t>32.99.53.131-005</t>
  </si>
  <si>
    <t>Барометр-анероид учебный тип 1</t>
  </si>
  <si>
    <t>Минимальная цена (руб.)</t>
  </si>
  <si>
    <t>На основании проведенного анализа рынка и расчетов, НМЦК(ЦК) составляет: 351 988,15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</si>
</sst>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0000000"/>
    <numFmt numFmtId="165" formatCode="0.00000000000000000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2" fillId="0" borderId="5" xfId="0" applyFont="1" applyBorder="1"/>
    <xf numFmtId="0" fontId="2" fillId="0" borderId="4" xfId="0" applyFont="1" applyBorder="1"/>
    <xf numFmtId="0" fontId="2" fillId="0" borderId="6" xfId="0" applyFont="1" applyBorder="1"/>
    <xf numFmtId="2" fontId="6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7" fillId="0" borderId="0" xfId="0" applyFont="1"/>
    <xf numFmtId="0" fontId="7" fillId="0" borderId="0" xfId="0" applyFont="1" applyAlignment="1">
      <alignment vertical="top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64" fontId="7" fillId="0" borderId="0" xfId="0" applyNumberFormat="1" applyFont="1"/>
    <xf numFmtId="164" fontId="2" fillId="0" borderId="0" xfId="0" applyNumberFormat="1" applyFont="1"/>
    <xf numFmtId="165" fontId="7" fillId="0" borderId="0" xfId="0" applyNumberFormat="1" applyFont="1"/>
    <xf numFmtId="0" fontId="9" fillId="0" borderId="0" xfId="0" applyFont="1"/>
    <xf numFmtId="0" fontId="1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/>
    <xf numFmtId="0" fontId="2" fillId="0" borderId="3" xfId="0" applyFont="1" applyBorder="1" applyAlignment="1">
      <alignment horizontal="right"/>
    </xf>
    <xf numFmtId="2" fontId="10" fillId="0" borderId="3" xfId="0" applyNumberFormat="1" applyFont="1" applyBorder="1" applyAlignment="1">
      <alignment horizontal="center" vertical="center" wrapText="1"/>
    </xf>
    <xf numFmtId="4" fontId="7" fillId="0" borderId="0" xfId="0" applyNumberFormat="1" applyFont="1"/>
    <xf numFmtId="0" fontId="15" fillId="0" borderId="1" xfId="0" applyFont="1" applyBorder="1" applyAlignment="1">
      <alignment horizontal="left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5" fillId="0" borderId="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2" fontId="7" fillId="0" borderId="0" xfId="0" applyNumberFormat="1" applyFont="1"/>
    <xf numFmtId="0" fontId="9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4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9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2" fontId="12" fillId="0" borderId="3" xfId="0" applyNumberFormat="1" applyFont="1" applyBorder="1" applyAlignment="1">
      <alignment horizontal="center" vertical="center"/>
    </xf>
  </cellXfs>
  <cellStyles count="4">
    <cellStyle name="Обычный" xfId="0" builtinId="0"/>
    <cellStyle name="Обычный 10 2 2 2 2 2 2 2" xfId="3" xr:uid="{33B9EFDC-6893-4686-A9EB-06260178E377}"/>
    <cellStyle name="Обычный 2 2 3 4" xfId="2" xr:uid="{1B2C0463-E967-4081-9853-0CA51E359277}"/>
    <cellStyle name="Обычный 3 2 2 2 2 5" xfId="1" xr:uid="{9A50B31A-BB44-43C2-A582-0E3355501C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597273</xdr:colOff>
      <xdr:row>7</xdr:row>
      <xdr:rowOff>199091</xdr:rowOff>
    </xdr:from>
    <xdr:to>
      <xdr:col>7</xdr:col>
      <xdr:colOff>819070</xdr:colOff>
      <xdr:row>9</xdr:row>
      <xdr:rowOff>401245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DFB044E-1EAD-4600-851A-C1B693A9E20C}"/>
            </a:ext>
          </a:extLst>
        </xdr:cNvPr>
        <xdr:cNvSpPr txBox="1"/>
      </xdr:nvSpPr>
      <xdr:spPr>
        <a:xfrm>
          <a:off x="3892923" y="2532716"/>
          <a:ext cx="3212647" cy="17356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Среднее квадратичное отклонение</a:t>
          </a:r>
          <a:r>
            <a:rPr lang="en-US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:</a:t>
          </a:r>
          <a:endParaRPr lang="ru-RU" sz="13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r>
            <a:rPr lang="en-GB" sz="120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= √(( ∑2_(𝑖=1)^𝑛▒〖〖(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_𝑖  − ⟨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ц⟩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)〗^2  〗)/(𝑛−1))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0</xdr:col>
      <xdr:colOff>66489</xdr:colOff>
      <xdr:row>7</xdr:row>
      <xdr:rowOff>412375</xdr:rowOff>
    </xdr:from>
    <xdr:to>
      <xdr:col>3</xdr:col>
      <xdr:colOff>874059</xdr:colOff>
      <xdr:row>9</xdr:row>
      <xdr:rowOff>888066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E6F83FF-E6C8-4271-B998-208D277A3E1A}"/>
            </a:ext>
          </a:extLst>
        </xdr:cNvPr>
        <xdr:cNvSpPr txBox="1">
          <a:spLocks/>
        </xdr:cNvSpPr>
      </xdr:nvSpPr>
      <xdr:spPr>
        <a:xfrm>
          <a:off x="66489" y="2746000"/>
          <a:ext cx="3198345" cy="20092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Расчет НМЦК (рын) произведен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расчете;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en-US" sz="1100" i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absolute">
    <xdr:from>
      <xdr:col>7</xdr:col>
      <xdr:colOff>1167227</xdr:colOff>
      <xdr:row>7</xdr:row>
      <xdr:rowOff>243914</xdr:rowOff>
    </xdr:from>
    <xdr:to>
      <xdr:col>11</xdr:col>
      <xdr:colOff>250051</xdr:colOff>
      <xdr:row>9</xdr:row>
      <xdr:rowOff>446068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4A04DEC-04DF-4220-B8AA-68EA98F2C22F}"/>
            </a:ext>
          </a:extLst>
        </xdr:cNvPr>
        <xdr:cNvSpPr txBox="1"/>
      </xdr:nvSpPr>
      <xdr:spPr>
        <a:xfrm>
          <a:off x="7453727" y="2577539"/>
          <a:ext cx="3216674" cy="17356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algn="l"/>
          <a:r>
            <a:rPr lang="ru-RU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Коэффициент вариации</a:t>
          </a:r>
          <a:r>
            <a:rPr lang="en-US" sz="1300" b="0" i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pPr algn="l"/>
          <a:endParaRPr lang="ru-RU" sz="1000" i="0">
            <a:latin typeface="Times New Roman" panose="02020603050405020304" pitchFamily="18" charset="0"/>
            <a:ea typeface="Cambria Math" panose="020405030504060302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0" i="0">
              <a:latin typeface="Cambria Math" panose="02040503050406030204" pitchFamily="18" charset="0"/>
            </a:rPr>
            <a:t>𝑉=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𝜎/⟨</a:t>
          </a:r>
          <a:r>
            <a:rPr lang="ru-RU" sz="1200" b="0" i="0">
              <a:latin typeface="Cambria Math" panose="02040503050406030204" pitchFamily="18" charset="0"/>
            </a:rPr>
            <a:t>ц⟩ 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× 100</a:t>
          </a:r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⟨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ц⟩"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среднее арифметическое всех цен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;</a:t>
          </a:r>
          <a:r>
            <a:rPr lang="ru-RU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𝜎</a:t>
          </a: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"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en-GB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c</a:t>
          </a:r>
          <a:r>
            <a:rPr lang="ru-RU" sz="1100" b="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реднее квадратичное отклонение</a:t>
          </a:r>
          <a:r>
            <a:rPr lang="ru-RU" sz="1100" b="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1AF25-161B-4E00-A335-F35C11A35FC0}">
  <sheetPr>
    <pageSetUpPr fitToPage="1"/>
  </sheetPr>
  <dimension ref="A1:T42"/>
  <sheetViews>
    <sheetView tabSelected="1" topLeftCell="A25" zoomScaleNormal="100" workbookViewId="0">
      <selection activeCell="A38" sqref="A38:D38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3" width="15.875" style="1" hidden="1" customWidth="1"/>
    <col min="4" max="4" width="11.875" style="1" customWidth="1"/>
    <col min="5" max="5" width="11" style="1" customWidth="1"/>
    <col min="6" max="6" width="9.875" style="1" customWidth="1"/>
    <col min="7" max="7" width="18.375" style="1" customWidth="1"/>
    <col min="8" max="8" width="17.5" style="1" customWidth="1"/>
    <col min="9" max="9" width="18.875" style="1" customWidth="1"/>
    <col min="10" max="10" width="8.25" style="1" customWidth="1"/>
    <col min="11" max="11" width="9.625" style="1" customWidth="1"/>
    <col min="12" max="12" width="11.625" style="1" customWidth="1"/>
    <col min="13" max="13" width="9.375" style="1" customWidth="1"/>
    <col min="14" max="14" width="10.25" style="1" customWidth="1"/>
    <col min="15" max="15" width="16.5" style="1" customWidth="1"/>
    <col min="16" max="19" width="10.875" style="1" hidden="1" customWidth="1"/>
    <col min="20" max="20" width="0" style="1" hidden="1" customWidth="1"/>
    <col min="21" max="16384" width="10.875" style="1"/>
  </cols>
  <sheetData>
    <row r="1" spans="1:20" ht="6" customHeight="1" x14ac:dyDescent="0.25"/>
    <row r="2" spans="1:20" ht="35.25" customHeight="1" x14ac:dyDescent="0.25">
      <c r="A2" s="45" t="s">
        <v>7</v>
      </c>
      <c r="B2" s="45"/>
      <c r="C2" s="45"/>
      <c r="D2" s="45"/>
      <c r="E2" s="45"/>
      <c r="F2" s="45"/>
      <c r="G2" s="45"/>
      <c r="H2" s="45"/>
      <c r="I2" s="45"/>
      <c r="J2" s="45"/>
      <c r="K2" s="14"/>
      <c r="L2" s="46" t="s">
        <v>22</v>
      </c>
      <c r="M2" s="47"/>
      <c r="N2" s="47"/>
      <c r="O2" s="47"/>
    </row>
    <row r="3" spans="1:20" ht="15" customHeight="1" x14ac:dyDescent="0.25">
      <c r="L3" s="47"/>
      <c r="M3" s="47"/>
      <c r="N3" s="47"/>
      <c r="O3" s="47"/>
    </row>
    <row r="4" spans="1:20" ht="41.25" customHeight="1" x14ac:dyDescent="0.25">
      <c r="A4" s="48" t="s">
        <v>33</v>
      </c>
      <c r="B4" s="48"/>
      <c r="C4" s="48"/>
      <c r="D4" s="48"/>
      <c r="E4" s="48"/>
      <c r="F4" s="48"/>
      <c r="G4" s="48"/>
      <c r="H4" s="48"/>
      <c r="I4" s="48"/>
      <c r="J4" s="15"/>
      <c r="K4" s="15"/>
      <c r="L4" s="47"/>
      <c r="M4" s="47"/>
      <c r="N4" s="47"/>
      <c r="O4" s="47"/>
    </row>
    <row r="5" spans="1:20" ht="15" customHeight="1" x14ac:dyDescent="0.25">
      <c r="A5" s="33"/>
      <c r="B5" s="3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20" s="19" customFormat="1" ht="69.95" customHeight="1" x14ac:dyDescent="0.2">
      <c r="A6" s="49" t="s">
        <v>8</v>
      </c>
      <c r="B6" s="49"/>
      <c r="C6" s="49" t="s">
        <v>20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0" s="19" customFormat="1" ht="1.5" customHeight="1" x14ac:dyDescent="0.2">
      <c r="A7" s="31"/>
    </row>
    <row r="8" spans="1:20" s="19" customFormat="1" ht="49.5" customHeight="1" x14ac:dyDescent="0.2">
      <c r="A8" s="43" t="s">
        <v>17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</row>
    <row r="9" spans="1:20" s="19" customFormat="1" ht="71.25" customHeight="1" x14ac:dyDescent="0.2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20" ht="87.75" customHeight="1" x14ac:dyDescent="0.25"/>
    <row r="11" spans="1:20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20" ht="20.100000000000001" customHeight="1" x14ac:dyDescent="0.25">
      <c r="A12" s="51" t="s">
        <v>0</v>
      </c>
      <c r="B12" s="53" t="s">
        <v>1</v>
      </c>
      <c r="C12" s="53" t="s">
        <v>18</v>
      </c>
      <c r="D12" s="54" t="s">
        <v>2</v>
      </c>
      <c r="E12" s="51" t="s">
        <v>3</v>
      </c>
      <c r="F12" s="54" t="s">
        <v>4</v>
      </c>
      <c r="G12" s="56" t="s">
        <v>6</v>
      </c>
      <c r="H12" s="57"/>
      <c r="I12" s="57"/>
      <c r="J12" s="57"/>
      <c r="K12" s="58"/>
      <c r="L12" s="51" t="s">
        <v>11</v>
      </c>
      <c r="M12" s="51" t="s">
        <v>5</v>
      </c>
      <c r="N12" s="51" t="s">
        <v>66</v>
      </c>
      <c r="O12" s="51" t="s">
        <v>13</v>
      </c>
    </row>
    <row r="13" spans="1:20" ht="45.75" customHeight="1" x14ac:dyDescent="0.25">
      <c r="A13" s="52"/>
      <c r="B13" s="52"/>
      <c r="C13" s="52"/>
      <c r="D13" s="55"/>
      <c r="E13" s="52"/>
      <c r="F13" s="55"/>
      <c r="G13" s="13" t="s">
        <v>28</v>
      </c>
      <c r="H13" s="13" t="s">
        <v>29</v>
      </c>
      <c r="I13" s="13" t="s">
        <v>30</v>
      </c>
      <c r="J13" s="13" t="s">
        <v>14</v>
      </c>
      <c r="K13" s="13" t="s">
        <v>16</v>
      </c>
      <c r="L13" s="52"/>
      <c r="M13" s="52"/>
      <c r="N13" s="52"/>
      <c r="O13" s="55"/>
      <c r="P13" s="1" t="s">
        <v>26</v>
      </c>
      <c r="T13" s="1" t="s">
        <v>59</v>
      </c>
    </row>
    <row r="14" spans="1:20" ht="34.5" customHeight="1" x14ac:dyDescent="0.25">
      <c r="A14" s="20">
        <v>1</v>
      </c>
      <c r="B14" s="26" t="s">
        <v>65</v>
      </c>
      <c r="C14" s="30"/>
      <c r="D14" s="41" t="s">
        <v>31</v>
      </c>
      <c r="E14" s="30" t="s">
        <v>19</v>
      </c>
      <c r="F14" s="32">
        <v>2</v>
      </c>
      <c r="G14" s="28">
        <v>7890</v>
      </c>
      <c r="H14" s="27">
        <v>8277</v>
      </c>
      <c r="I14" s="29">
        <v>7735</v>
      </c>
      <c r="J14" s="13" t="s">
        <v>15</v>
      </c>
      <c r="K14" s="13">
        <v>3</v>
      </c>
      <c r="L14" s="9">
        <f t="shared" ref="L14:L31" si="0">SQRT(((SUM((POWER(G14-N14,2)),(POWER(H14-N14,2)),(POWER(I14-N14,2)))/(K14-1))))</f>
        <v>398.61572974482579</v>
      </c>
      <c r="M14" s="9">
        <f t="shared" ref="M14:M31" si="1">(L14*100)/N14</f>
        <v>5.1534030994806184</v>
      </c>
      <c r="N14" s="9">
        <f>I14</f>
        <v>7735</v>
      </c>
      <c r="O14" s="9">
        <f>ROUND(N14*F14,2)</f>
        <v>15470</v>
      </c>
      <c r="P14" s="1" t="s">
        <v>15</v>
      </c>
      <c r="Q14" s="1">
        <v>184</v>
      </c>
      <c r="R14" s="1" t="s">
        <v>27</v>
      </c>
      <c r="T14" s="1" t="s">
        <v>64</v>
      </c>
    </row>
    <row r="15" spans="1:20" ht="34.5" customHeight="1" x14ac:dyDescent="0.25">
      <c r="A15" s="20">
        <v>2</v>
      </c>
      <c r="B15" s="26" t="s">
        <v>34</v>
      </c>
      <c r="C15" s="30"/>
      <c r="D15" s="41" t="s">
        <v>32</v>
      </c>
      <c r="E15" s="30" t="s">
        <v>19</v>
      </c>
      <c r="F15" s="32">
        <v>2</v>
      </c>
      <c r="G15" s="28">
        <v>2028</v>
      </c>
      <c r="H15" s="28">
        <v>1989</v>
      </c>
      <c r="I15" s="28">
        <v>1950</v>
      </c>
      <c r="J15" s="13" t="s">
        <v>15</v>
      </c>
      <c r="K15" s="13">
        <v>3</v>
      </c>
      <c r="L15" s="9">
        <f t="shared" si="0"/>
        <v>61.6644143732834</v>
      </c>
      <c r="M15" s="9">
        <f t="shared" si="1"/>
        <v>3.1622776601683795</v>
      </c>
      <c r="N15" s="9">
        <f t="shared" ref="N15:N31" si="2">I15</f>
        <v>1950</v>
      </c>
      <c r="O15" s="9">
        <f t="shared" ref="O15:O31" si="3">ROUND(N15*F15,2)</f>
        <v>3900</v>
      </c>
      <c r="P15" s="1" t="s">
        <v>15</v>
      </c>
      <c r="Q15" s="1">
        <v>186</v>
      </c>
      <c r="R15" s="1" t="s">
        <v>27</v>
      </c>
    </row>
    <row r="16" spans="1:20" ht="34.5" customHeight="1" x14ac:dyDescent="0.25">
      <c r="A16" s="20">
        <v>3</v>
      </c>
      <c r="B16" s="26" t="s">
        <v>36</v>
      </c>
      <c r="C16" s="30"/>
      <c r="D16" s="34" t="s">
        <v>35</v>
      </c>
      <c r="E16" s="30" t="s">
        <v>19</v>
      </c>
      <c r="F16" s="32">
        <v>2</v>
      </c>
      <c r="G16" s="28">
        <v>3575</v>
      </c>
      <c r="H16" s="28">
        <v>3475</v>
      </c>
      <c r="I16" s="28">
        <v>3341</v>
      </c>
      <c r="J16" s="13" t="s">
        <v>15</v>
      </c>
      <c r="K16" s="13">
        <v>3</v>
      </c>
      <c r="L16" s="9">
        <f t="shared" si="0"/>
        <v>190.67249408344142</v>
      </c>
      <c r="M16" s="9">
        <f t="shared" si="1"/>
        <v>5.707048610698636</v>
      </c>
      <c r="N16" s="9">
        <f t="shared" si="2"/>
        <v>3341</v>
      </c>
      <c r="O16" s="9">
        <f t="shared" si="3"/>
        <v>6682</v>
      </c>
      <c r="P16" s="1" t="s">
        <v>15</v>
      </c>
      <c r="Q16" s="1">
        <v>186</v>
      </c>
      <c r="R16" s="1" t="s">
        <v>27</v>
      </c>
    </row>
    <row r="17" spans="1:20" ht="34.5" customHeight="1" x14ac:dyDescent="0.25">
      <c r="A17" s="20">
        <v>4</v>
      </c>
      <c r="B17" s="26" t="s">
        <v>37</v>
      </c>
      <c r="C17" s="30"/>
      <c r="D17" s="34" t="s">
        <v>35</v>
      </c>
      <c r="E17" s="30" t="s">
        <v>19</v>
      </c>
      <c r="F17" s="32">
        <v>2</v>
      </c>
      <c r="G17" s="28">
        <v>1134</v>
      </c>
      <c r="H17" s="28">
        <v>1113</v>
      </c>
      <c r="I17" s="28">
        <v>1040</v>
      </c>
      <c r="J17" s="13" t="s">
        <v>15</v>
      </c>
      <c r="K17" s="13">
        <v>3</v>
      </c>
      <c r="L17" s="9">
        <f t="shared" ref="L17:L29" si="4">SQRT(((SUM((POWER(G17-N17,2)),(POWER(H17-N17,2)),(POWER(I17-N17,2)))/(K17-1))))</f>
        <v>84.157590269683936</v>
      </c>
      <c r="M17" s="9">
        <f t="shared" ref="M17:M29" si="5">(L17*100)/N17</f>
        <v>8.0920759874696095</v>
      </c>
      <c r="N17" s="9">
        <f t="shared" si="2"/>
        <v>1040</v>
      </c>
      <c r="O17" s="9">
        <f t="shared" ref="O17:O29" si="6">ROUND(N17*F17,2)</f>
        <v>2080</v>
      </c>
      <c r="P17" s="1" t="s">
        <v>15</v>
      </c>
      <c r="Q17" s="1">
        <v>186</v>
      </c>
      <c r="R17" s="1" t="s">
        <v>27</v>
      </c>
    </row>
    <row r="18" spans="1:20" ht="34.5" customHeight="1" x14ac:dyDescent="0.25">
      <c r="A18" s="20">
        <v>5</v>
      </c>
      <c r="B18" s="26" t="s">
        <v>38</v>
      </c>
      <c r="C18" s="30"/>
      <c r="D18" s="41" t="s">
        <v>39</v>
      </c>
      <c r="E18" s="30" t="s">
        <v>19</v>
      </c>
      <c r="F18" s="32">
        <v>2</v>
      </c>
      <c r="G18" s="28">
        <v>1024</v>
      </c>
      <c r="H18" s="28">
        <v>1063</v>
      </c>
      <c r="I18" s="28">
        <v>975</v>
      </c>
      <c r="J18" s="13" t="s">
        <v>15</v>
      </c>
      <c r="K18" s="13">
        <v>3</v>
      </c>
      <c r="L18" s="9">
        <f t="shared" si="4"/>
        <v>71.221485522277618</v>
      </c>
      <c r="M18" s="9">
        <f t="shared" si="5"/>
        <v>7.304767745874627</v>
      </c>
      <c r="N18" s="9">
        <f t="shared" si="2"/>
        <v>975</v>
      </c>
      <c r="O18" s="9">
        <f t="shared" si="6"/>
        <v>1950</v>
      </c>
      <c r="P18" s="1" t="s">
        <v>15</v>
      </c>
      <c r="Q18" s="1">
        <v>186</v>
      </c>
      <c r="R18" s="1" t="s">
        <v>27</v>
      </c>
    </row>
    <row r="19" spans="1:20" ht="34.5" customHeight="1" x14ac:dyDescent="0.25">
      <c r="A19" s="20">
        <v>6</v>
      </c>
      <c r="B19" s="26" t="s">
        <v>40</v>
      </c>
      <c r="C19" s="30"/>
      <c r="D19" s="34" t="s">
        <v>35</v>
      </c>
      <c r="E19" s="30" t="s">
        <v>19</v>
      </c>
      <c r="F19" s="32">
        <v>2</v>
      </c>
      <c r="G19" s="28">
        <v>406</v>
      </c>
      <c r="H19" s="28">
        <v>410</v>
      </c>
      <c r="I19" s="28">
        <v>390</v>
      </c>
      <c r="J19" s="13" t="s">
        <v>15</v>
      </c>
      <c r="K19" s="13">
        <v>3</v>
      </c>
      <c r="L19" s="9">
        <f t="shared" si="4"/>
        <v>18.110770276274835</v>
      </c>
      <c r="M19" s="9">
        <f t="shared" si="5"/>
        <v>4.6437872503268807</v>
      </c>
      <c r="N19" s="9">
        <f t="shared" si="2"/>
        <v>390</v>
      </c>
      <c r="O19" s="9">
        <f t="shared" si="6"/>
        <v>780</v>
      </c>
      <c r="P19" s="1" t="s">
        <v>15</v>
      </c>
      <c r="Q19" s="1">
        <v>186</v>
      </c>
      <c r="R19" s="1" t="s">
        <v>27</v>
      </c>
    </row>
    <row r="20" spans="1:20" ht="34.5" customHeight="1" x14ac:dyDescent="0.25">
      <c r="A20" s="20">
        <v>7</v>
      </c>
      <c r="B20" s="26" t="s">
        <v>41</v>
      </c>
      <c r="C20" s="30"/>
      <c r="D20" s="34" t="s">
        <v>35</v>
      </c>
      <c r="E20" s="30" t="s">
        <v>19</v>
      </c>
      <c r="F20" s="32">
        <v>2</v>
      </c>
      <c r="G20" s="28">
        <v>1252</v>
      </c>
      <c r="H20" s="28">
        <v>1217</v>
      </c>
      <c r="I20" s="28">
        <v>1170</v>
      </c>
      <c r="J20" s="13" t="s">
        <v>15</v>
      </c>
      <c r="K20" s="13">
        <v>3</v>
      </c>
      <c r="L20" s="9">
        <f t="shared" si="4"/>
        <v>66.831878620909649</v>
      </c>
      <c r="M20" s="9">
        <f t="shared" si="5"/>
        <v>5.7121263778555251</v>
      </c>
      <c r="N20" s="9">
        <f t="shared" si="2"/>
        <v>1170</v>
      </c>
      <c r="O20" s="9">
        <f t="shared" si="6"/>
        <v>2340</v>
      </c>
      <c r="P20" s="1" t="s">
        <v>15</v>
      </c>
      <c r="Q20" s="1">
        <v>186</v>
      </c>
      <c r="R20" s="1" t="s">
        <v>27</v>
      </c>
    </row>
    <row r="21" spans="1:20" ht="34.5" customHeight="1" x14ac:dyDescent="0.25">
      <c r="A21" s="20">
        <v>8</v>
      </c>
      <c r="B21" s="38" t="s">
        <v>42</v>
      </c>
      <c r="C21" s="42"/>
      <c r="D21" s="41" t="s">
        <v>43</v>
      </c>
      <c r="E21" s="42" t="s">
        <v>19</v>
      </c>
      <c r="F21" s="39">
        <v>2</v>
      </c>
      <c r="G21" s="28">
        <v>81796</v>
      </c>
      <c r="H21" s="28">
        <v>84156</v>
      </c>
      <c r="I21" s="28">
        <v>78650</v>
      </c>
      <c r="J21" s="42" t="s">
        <v>15</v>
      </c>
      <c r="K21" s="42">
        <v>3</v>
      </c>
      <c r="L21" s="9">
        <f t="shared" si="4"/>
        <v>4484.0468329400846</v>
      </c>
      <c r="M21" s="9">
        <f t="shared" si="5"/>
        <v>5.7012674290401586</v>
      </c>
      <c r="N21" s="9">
        <f t="shared" si="2"/>
        <v>78650</v>
      </c>
      <c r="O21" s="9">
        <f t="shared" si="6"/>
        <v>157300</v>
      </c>
      <c r="P21" s="1" t="s">
        <v>15</v>
      </c>
      <c r="Q21" s="1">
        <v>187</v>
      </c>
      <c r="R21" s="1" t="s">
        <v>27</v>
      </c>
    </row>
    <row r="22" spans="1:20" ht="34.5" customHeight="1" x14ac:dyDescent="0.25">
      <c r="A22" s="20">
        <v>9</v>
      </c>
      <c r="B22" s="38" t="s">
        <v>44</v>
      </c>
      <c r="C22" s="42"/>
      <c r="D22" s="41" t="s">
        <v>43</v>
      </c>
      <c r="E22" s="42" t="s">
        <v>19</v>
      </c>
      <c r="F22" s="39">
        <v>2</v>
      </c>
      <c r="G22" s="28">
        <v>7500</v>
      </c>
      <c r="H22" s="28">
        <v>7722</v>
      </c>
      <c r="I22" s="28">
        <v>7425</v>
      </c>
      <c r="J22" s="42" t="s">
        <v>15</v>
      </c>
      <c r="K22" s="42">
        <v>3</v>
      </c>
      <c r="L22" s="9">
        <f t="shared" si="4"/>
        <v>216.60332407421637</v>
      </c>
      <c r="M22" s="9">
        <f t="shared" si="5"/>
        <v>2.9172164858480318</v>
      </c>
      <c r="N22" s="9">
        <f t="shared" si="2"/>
        <v>7425</v>
      </c>
      <c r="O22" s="9">
        <f t="shared" si="6"/>
        <v>14850</v>
      </c>
      <c r="P22" s="1" t="s">
        <v>15</v>
      </c>
      <c r="Q22" s="1">
        <v>187</v>
      </c>
      <c r="R22" s="1" t="s">
        <v>27</v>
      </c>
    </row>
    <row r="23" spans="1:20" ht="34.5" customHeight="1" x14ac:dyDescent="0.25">
      <c r="A23" s="20">
        <v>10</v>
      </c>
      <c r="B23" s="38" t="s">
        <v>46</v>
      </c>
      <c r="C23" s="37"/>
      <c r="D23" s="40" t="s">
        <v>45</v>
      </c>
      <c r="E23" s="37" t="s">
        <v>19</v>
      </c>
      <c r="F23" s="39">
        <v>2</v>
      </c>
      <c r="G23" s="28">
        <v>32789</v>
      </c>
      <c r="H23" s="28">
        <v>30664</v>
      </c>
      <c r="I23" s="28">
        <v>30360</v>
      </c>
      <c r="J23" s="37" t="s">
        <v>15</v>
      </c>
      <c r="K23" s="37">
        <v>3</v>
      </c>
      <c r="L23" s="9">
        <f t="shared" si="4"/>
        <v>1730.9617269021289</v>
      </c>
      <c r="M23" s="9">
        <f t="shared" si="5"/>
        <v>5.7014549634457481</v>
      </c>
      <c r="N23" s="9">
        <f t="shared" si="2"/>
        <v>30360</v>
      </c>
      <c r="O23" s="9">
        <f t="shared" si="6"/>
        <v>60720</v>
      </c>
      <c r="P23" s="1" t="s">
        <v>15</v>
      </c>
      <c r="Q23" s="1">
        <v>186</v>
      </c>
      <c r="R23" s="1" t="s">
        <v>27</v>
      </c>
    </row>
    <row r="24" spans="1:20" ht="34.5" customHeight="1" x14ac:dyDescent="0.25">
      <c r="A24" s="20">
        <v>11</v>
      </c>
      <c r="B24" s="26" t="s">
        <v>25</v>
      </c>
      <c r="C24" s="30"/>
      <c r="D24" s="34" t="s">
        <v>35</v>
      </c>
      <c r="E24" s="30" t="s">
        <v>19</v>
      </c>
      <c r="F24" s="32">
        <v>1</v>
      </c>
      <c r="G24" s="28">
        <v>5284</v>
      </c>
      <c r="H24" s="28">
        <v>5334</v>
      </c>
      <c r="I24" s="28">
        <v>4938.1499999999996</v>
      </c>
      <c r="J24" s="13" t="s">
        <v>15</v>
      </c>
      <c r="K24" s="13">
        <v>3</v>
      </c>
      <c r="L24" s="9">
        <f t="shared" si="4"/>
        <v>371.69170356627581</v>
      </c>
      <c r="M24" s="9">
        <f t="shared" si="5"/>
        <v>7.52694234817241</v>
      </c>
      <c r="N24" s="9">
        <f t="shared" si="2"/>
        <v>4938.1499999999996</v>
      </c>
      <c r="O24" s="9">
        <f t="shared" si="6"/>
        <v>4938.1499999999996</v>
      </c>
      <c r="P24" s="1" t="s">
        <v>15</v>
      </c>
      <c r="Q24" s="1">
        <v>186</v>
      </c>
      <c r="R24" s="1" t="s">
        <v>27</v>
      </c>
    </row>
    <row r="25" spans="1:20" ht="34.5" customHeight="1" x14ac:dyDescent="0.25">
      <c r="A25" s="20">
        <v>12</v>
      </c>
      <c r="B25" s="26" t="s">
        <v>48</v>
      </c>
      <c r="C25" s="30"/>
      <c r="D25" s="41" t="s">
        <v>47</v>
      </c>
      <c r="E25" s="30" t="s">
        <v>19</v>
      </c>
      <c r="F25" s="32">
        <v>2</v>
      </c>
      <c r="G25" s="28">
        <v>31460</v>
      </c>
      <c r="H25" s="28">
        <v>30602</v>
      </c>
      <c r="I25" s="28">
        <v>28600</v>
      </c>
      <c r="J25" s="13" t="s">
        <v>15</v>
      </c>
      <c r="K25" s="13">
        <v>3</v>
      </c>
      <c r="L25" s="9">
        <f t="shared" si="4"/>
        <v>2468.562739733386</v>
      </c>
      <c r="M25" s="9">
        <f t="shared" si="5"/>
        <v>8.6313382508160341</v>
      </c>
      <c r="N25" s="9">
        <f t="shared" si="2"/>
        <v>28600</v>
      </c>
      <c r="O25" s="9">
        <f t="shared" si="6"/>
        <v>57200</v>
      </c>
      <c r="P25" s="1" t="s">
        <v>15</v>
      </c>
      <c r="Q25" s="1">
        <v>186</v>
      </c>
      <c r="R25" s="1" t="s">
        <v>27</v>
      </c>
    </row>
    <row r="26" spans="1:20" ht="34.5" customHeight="1" x14ac:dyDescent="0.25">
      <c r="A26" s="20">
        <v>13</v>
      </c>
      <c r="B26" s="26" t="s">
        <v>49</v>
      </c>
      <c r="C26" s="30"/>
      <c r="D26" s="34" t="s">
        <v>35</v>
      </c>
      <c r="E26" s="30" t="s">
        <v>19</v>
      </c>
      <c r="F26" s="32">
        <v>2</v>
      </c>
      <c r="G26" s="28">
        <v>77</v>
      </c>
      <c r="H26" s="28">
        <v>80</v>
      </c>
      <c r="I26" s="28">
        <v>72</v>
      </c>
      <c r="J26" s="13" t="s">
        <v>15</v>
      </c>
      <c r="K26" s="13">
        <v>3</v>
      </c>
      <c r="L26" s="9">
        <f t="shared" si="4"/>
        <v>6.6708320320631671</v>
      </c>
      <c r="M26" s="9">
        <f t="shared" si="5"/>
        <v>9.2650444889766206</v>
      </c>
      <c r="N26" s="9">
        <f t="shared" si="2"/>
        <v>72</v>
      </c>
      <c r="O26" s="9">
        <f t="shared" si="6"/>
        <v>144</v>
      </c>
      <c r="P26" s="1" t="s">
        <v>15</v>
      </c>
      <c r="Q26" s="1">
        <v>186</v>
      </c>
      <c r="R26" s="1" t="s">
        <v>27</v>
      </c>
    </row>
    <row r="27" spans="1:20" ht="34.5" customHeight="1" x14ac:dyDescent="0.25">
      <c r="A27" s="20">
        <v>14</v>
      </c>
      <c r="B27" s="26" t="s">
        <v>50</v>
      </c>
      <c r="C27" s="30"/>
      <c r="D27" s="34" t="s">
        <v>51</v>
      </c>
      <c r="E27" s="30" t="s">
        <v>19</v>
      </c>
      <c r="F27" s="32">
        <v>2</v>
      </c>
      <c r="G27" s="28">
        <v>835</v>
      </c>
      <c r="H27" s="28">
        <v>827</v>
      </c>
      <c r="I27" s="28">
        <v>780</v>
      </c>
      <c r="J27" s="13" t="s">
        <v>15</v>
      </c>
      <c r="K27" s="13">
        <v>3</v>
      </c>
      <c r="L27" s="9">
        <f t="shared" si="4"/>
        <v>51.156622249714651</v>
      </c>
      <c r="M27" s="9">
        <f t="shared" si="5"/>
        <v>6.5585413140659812</v>
      </c>
      <c r="N27" s="9">
        <f t="shared" si="2"/>
        <v>780</v>
      </c>
      <c r="O27" s="9">
        <f t="shared" si="6"/>
        <v>1560</v>
      </c>
      <c r="P27" s="1" t="s">
        <v>15</v>
      </c>
      <c r="R27" s="1" t="s">
        <v>57</v>
      </c>
    </row>
    <row r="28" spans="1:20" ht="34.5" customHeight="1" x14ac:dyDescent="0.25">
      <c r="A28" s="20">
        <v>15</v>
      </c>
      <c r="B28" s="26" t="s">
        <v>53</v>
      </c>
      <c r="C28" s="30"/>
      <c r="D28" s="41" t="s">
        <v>52</v>
      </c>
      <c r="E28" s="30" t="s">
        <v>19</v>
      </c>
      <c r="F28" s="32">
        <v>2</v>
      </c>
      <c r="G28" s="28">
        <v>1229</v>
      </c>
      <c r="H28" s="28">
        <v>1252</v>
      </c>
      <c r="I28" s="28">
        <v>1170</v>
      </c>
      <c r="J28" s="13" t="s">
        <v>15</v>
      </c>
      <c r="K28" s="13">
        <v>3</v>
      </c>
      <c r="L28" s="9">
        <f t="shared" si="4"/>
        <v>71.431785641967537</v>
      </c>
      <c r="M28" s="9">
        <f t="shared" si="5"/>
        <v>6.1052808240997898</v>
      </c>
      <c r="N28" s="9">
        <f t="shared" si="2"/>
        <v>1170</v>
      </c>
      <c r="O28" s="9">
        <f t="shared" si="6"/>
        <v>2340</v>
      </c>
      <c r="P28" s="1" t="s">
        <v>15</v>
      </c>
      <c r="Q28" s="1">
        <v>186</v>
      </c>
      <c r="R28" s="1" t="s">
        <v>27</v>
      </c>
    </row>
    <row r="29" spans="1:20" ht="34.5" customHeight="1" x14ac:dyDescent="0.25">
      <c r="A29" s="20">
        <v>16</v>
      </c>
      <c r="B29" s="26" t="s">
        <v>55</v>
      </c>
      <c r="C29" s="30"/>
      <c r="D29" s="41" t="s">
        <v>54</v>
      </c>
      <c r="E29" s="30" t="s">
        <v>19</v>
      </c>
      <c r="F29" s="32">
        <v>4</v>
      </c>
      <c r="G29" s="28">
        <v>1092</v>
      </c>
      <c r="H29" s="28">
        <v>1092</v>
      </c>
      <c r="I29" s="28">
        <v>1040</v>
      </c>
      <c r="J29" s="13" t="s">
        <v>15</v>
      </c>
      <c r="K29" s="13">
        <v>3</v>
      </c>
      <c r="L29" s="9">
        <f t="shared" si="4"/>
        <v>52</v>
      </c>
      <c r="M29" s="9">
        <f t="shared" si="5"/>
        <v>5</v>
      </c>
      <c r="N29" s="9">
        <f t="shared" si="2"/>
        <v>1040</v>
      </c>
      <c r="O29" s="9">
        <f t="shared" si="6"/>
        <v>4160</v>
      </c>
      <c r="P29" s="1" t="s">
        <v>15</v>
      </c>
      <c r="Q29" s="1">
        <v>186</v>
      </c>
      <c r="R29" s="1" t="s">
        <v>27</v>
      </c>
    </row>
    <row r="30" spans="1:20" ht="34.5" customHeight="1" x14ac:dyDescent="0.25">
      <c r="A30" s="20">
        <v>17</v>
      </c>
      <c r="B30" s="26" t="s">
        <v>58</v>
      </c>
      <c r="C30" s="30"/>
      <c r="D30" s="35" t="s">
        <v>56</v>
      </c>
      <c r="E30" s="30" t="s">
        <v>19</v>
      </c>
      <c r="F30" s="32">
        <v>30</v>
      </c>
      <c r="G30" s="28">
        <v>414</v>
      </c>
      <c r="H30" s="28">
        <v>410</v>
      </c>
      <c r="I30" s="28">
        <v>390</v>
      </c>
      <c r="J30" s="13" t="s">
        <v>15</v>
      </c>
      <c r="K30" s="13">
        <v>3</v>
      </c>
      <c r="L30" s="9">
        <f t="shared" ref="L30" si="7">SQRT(((SUM((POWER(G30-N30,2)),(POWER(H30-N30,2)),(POWER(I30-N30,2)))/(K30-1))))</f>
        <v>22.090722034374522</v>
      </c>
      <c r="M30" s="9">
        <f t="shared" ref="M30" si="8">(L30*100)/N30</f>
        <v>5.6642877011216717</v>
      </c>
      <c r="N30" s="9">
        <f t="shared" si="2"/>
        <v>390</v>
      </c>
      <c r="O30" s="9">
        <f t="shared" ref="O30" si="9">ROUND(N30*F30,2)</f>
        <v>11700</v>
      </c>
      <c r="P30" s="1" t="s">
        <v>15</v>
      </c>
      <c r="Q30" s="1">
        <v>184</v>
      </c>
      <c r="R30" s="1" t="s">
        <v>27</v>
      </c>
      <c r="S30" s="1" t="s">
        <v>59</v>
      </c>
      <c r="T30" s="1" t="s">
        <v>60</v>
      </c>
    </row>
    <row r="31" spans="1:20" ht="34.5" customHeight="1" x14ac:dyDescent="0.25">
      <c r="A31" s="20">
        <v>18</v>
      </c>
      <c r="B31" s="26" t="s">
        <v>62</v>
      </c>
      <c r="C31" s="30"/>
      <c r="D31" s="41" t="s">
        <v>61</v>
      </c>
      <c r="E31" s="30" t="s">
        <v>19</v>
      </c>
      <c r="F31" s="32">
        <v>2</v>
      </c>
      <c r="G31" s="28">
        <v>2131</v>
      </c>
      <c r="H31" s="28">
        <v>2054</v>
      </c>
      <c r="I31" s="28">
        <v>1937</v>
      </c>
      <c r="J31" s="13" t="s">
        <v>15</v>
      </c>
      <c r="K31" s="13">
        <v>3</v>
      </c>
      <c r="L31" s="9">
        <f t="shared" si="0"/>
        <v>160.19519343600794</v>
      </c>
      <c r="M31" s="9">
        <f t="shared" si="1"/>
        <v>8.2702732801243126</v>
      </c>
      <c r="N31" s="9">
        <f t="shared" si="2"/>
        <v>1937</v>
      </c>
      <c r="O31" s="9">
        <f t="shared" si="3"/>
        <v>3874</v>
      </c>
      <c r="P31" s="1" t="s">
        <v>15</v>
      </c>
      <c r="Q31" s="1">
        <v>186</v>
      </c>
      <c r="R31" s="1" t="s">
        <v>27</v>
      </c>
    </row>
    <row r="32" spans="1:20" ht="13.5" customHeight="1" x14ac:dyDescent="0.25">
      <c r="A32" s="21"/>
      <c r="B32" s="22" t="s">
        <v>21</v>
      </c>
      <c r="C32" s="22"/>
      <c r="D32" s="22"/>
      <c r="E32" s="22"/>
      <c r="F32" s="22"/>
      <c r="G32" s="66">
        <f>(G14*$F$14)+(G15*$F$15)+(G16*$F$16)+(G17*$F$17)+(G18*$F$18)+(G19*$F$19)+(F20*$G$20)+(G21*$F$21)+(G22*$F$22)+(G23*$F$23)+(G24*$F$24)+(G25*$F$25)+(G26*$F$26)+(G27*$F$27)+(G28*$F$28)+(G29*$F$29)+(G30*$F$30)+(G31*$F$31)</f>
        <v>372324</v>
      </c>
      <c r="H32" s="66">
        <f>(H14*$F$14)+(H15*$F$15)+(H16*$F$16)+(H17*$F$17)+(H18*$F$18)+(H19*$F$19)+(H20*$F$20)+(H21*$F$21)+(H22*$F$22)+(H23*$F$23)+(H24*$F$24)+(H25*$F$25)+(H26*$F$26)+(H27*$F$27)+(H28*$F$28)+(H29*$F$29)+(H30*$F$30)+(H31*$F$31)</f>
        <v>371804</v>
      </c>
      <c r="I32" s="66">
        <f>(I14*$F$14)+(I15*$F$15)+(I16*$F$16)+(I17*$F$17)+(I18*$F$18)+(I19*$F$19)+(I20*$F$20)+(I21*$F$21)+(I22*$F$22)+(I23*$F$23)+(I24*$F$24)+(I25*$F$25)+(I26*$F$26)+(I27*$F$27)+(I28*$F$28)+(I29*$F$29)+(I30*$F$30)+(I31*$F$31)</f>
        <v>351988.15</v>
      </c>
      <c r="J32" s="22"/>
      <c r="K32" s="22"/>
      <c r="L32" s="22" t="s">
        <v>12</v>
      </c>
      <c r="M32" s="22"/>
      <c r="N32" s="23"/>
      <c r="O32" s="24">
        <f>SUM(O14:O31)</f>
        <v>351988.15</v>
      </c>
    </row>
    <row r="33" spans="1:15" ht="22.5" customHeight="1" x14ac:dyDescent="0.25">
      <c r="A33" s="61" t="s">
        <v>67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2" t="s">
        <v>12</v>
      </c>
      <c r="O33" s="62"/>
    </row>
    <row r="34" spans="1:15" ht="9.9499999999999993" customHeight="1" x14ac:dyDescent="0.25"/>
    <row r="35" spans="1:15" ht="15" customHeight="1" x14ac:dyDescent="0.25">
      <c r="A35" s="63" t="s">
        <v>63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</row>
    <row r="36" spans="1:15" ht="39.950000000000003" hidden="1" customHeight="1" x14ac:dyDescent="0.25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12</v>
      </c>
      <c r="O36" s="11"/>
    </row>
    <row r="37" spans="1:15" ht="15" customHeight="1" x14ac:dyDescent="0.25">
      <c r="A37" s="12"/>
      <c r="B37" s="12"/>
      <c r="C37" s="12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24.95" customHeight="1" x14ac:dyDescent="0.25">
      <c r="A38" s="64" t="s">
        <v>23</v>
      </c>
      <c r="B38" s="64"/>
      <c r="C38" s="64"/>
      <c r="D38" s="64"/>
      <c r="E38" s="11"/>
      <c r="F38" s="11"/>
      <c r="G38" s="11"/>
      <c r="H38" s="11"/>
      <c r="I38" s="11"/>
      <c r="J38" s="36"/>
      <c r="K38" s="11"/>
      <c r="L38" s="11"/>
      <c r="M38" s="11"/>
      <c r="N38" s="11"/>
      <c r="O38" s="11"/>
    </row>
    <row r="39" spans="1:15" ht="15" customHeight="1" x14ac:dyDescent="0.25">
      <c r="A39" s="65" t="s">
        <v>9</v>
      </c>
      <c r="B39" s="65"/>
      <c r="C39" s="65"/>
      <c r="D39" s="65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6"/>
    </row>
    <row r="40" spans="1:15" ht="20.100000000000001" customHeight="1" x14ac:dyDescent="0.25">
      <c r="A40" s="59" t="s">
        <v>24</v>
      </c>
      <c r="B40" s="59"/>
      <c r="C40" s="59"/>
      <c r="D40" s="59"/>
      <c r="E40" s="11"/>
      <c r="F40" s="11"/>
      <c r="G40" s="11"/>
      <c r="H40" s="11"/>
      <c r="I40" s="25"/>
      <c r="J40" s="11"/>
      <c r="K40" s="11"/>
      <c r="L40" s="36"/>
      <c r="M40" s="11"/>
      <c r="N40" s="11"/>
      <c r="O40" s="18"/>
    </row>
    <row r="41" spans="1:15" ht="15" customHeight="1" x14ac:dyDescent="0.25">
      <c r="A41" s="60" t="s">
        <v>10</v>
      </c>
      <c r="B41" s="60"/>
      <c r="C41" s="60"/>
      <c r="D41" s="60"/>
      <c r="O41" s="17"/>
    </row>
    <row r="42" spans="1:15" x14ac:dyDescent="0.25">
      <c r="O42" s="17"/>
    </row>
  </sheetData>
  <autoFilter ref="A13:R33" xr:uid="{3731AF25-161B-4E00-A335-F35C11A35FC0}"/>
  <mergeCells count="24">
    <mergeCell ref="A40:D40"/>
    <mergeCell ref="A41:D41"/>
    <mergeCell ref="N12:N13"/>
    <mergeCell ref="O12:O13"/>
    <mergeCell ref="A33:O33"/>
    <mergeCell ref="A35:O35"/>
    <mergeCell ref="A38:D38"/>
    <mergeCell ref="A39:D39"/>
    <mergeCell ref="A9:O9"/>
    <mergeCell ref="A12:A13"/>
    <mergeCell ref="B12:B13"/>
    <mergeCell ref="C12:C13"/>
    <mergeCell ref="D12:D13"/>
    <mergeCell ref="E12:E13"/>
    <mergeCell ref="F12:F13"/>
    <mergeCell ref="G12:K12"/>
    <mergeCell ref="L12:L13"/>
    <mergeCell ref="M12:M13"/>
    <mergeCell ref="A8:O8"/>
    <mergeCell ref="A2:J2"/>
    <mergeCell ref="L2:O4"/>
    <mergeCell ref="A4:I4"/>
    <mergeCell ref="A6:B6"/>
    <mergeCell ref="C6:O6"/>
  </mergeCells>
  <pageMargins left="0.7" right="0.7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Физика</vt:lpstr>
      <vt:lpstr>Физика!Область_печати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usr</cp:lastModifiedBy>
  <cp:lastPrinted>2026-04-20T11:07:16Z</cp:lastPrinted>
  <dcterms:created xsi:type="dcterms:W3CDTF">2023-02-03T13:24:35Z</dcterms:created>
  <dcterms:modified xsi:type="dcterms:W3CDTF">2026-04-20T11:07:18Z</dcterms:modified>
</cp:coreProperties>
</file>