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100\SokolNV\Мои документы\2026\Договоры\спецодежда\"/>
    </mc:Choice>
  </mc:AlternateContent>
  <xr:revisionPtr revIDLastSave="0" documentId="14_{97B8B4F2-51B0-40F1-B275-4729CD3D02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3" sheetId="3" r:id="rId2"/>
  </sheets>
  <definedNames>
    <definedName name="_xlnm._FilterDatabase" localSheetId="0" hidden="1">Лист1!$A$9:$L$9</definedName>
    <definedName name="_xlnm.Print_Area" localSheetId="0">Лист1!$A$1:$O$31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" i="1" l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10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11" i="1"/>
  <c r="H17" i="1"/>
  <c r="I17" i="1"/>
  <c r="J17" i="1" s="1"/>
  <c r="I18" i="1"/>
  <c r="I16" i="1"/>
  <c r="I13" i="1"/>
  <c r="I14" i="1"/>
  <c r="I11" i="1"/>
  <c r="I12" i="1"/>
  <c r="I20" i="1"/>
  <c r="I21" i="1"/>
  <c r="I22" i="1"/>
  <c r="I23" i="1"/>
  <c r="I24" i="1"/>
  <c r="I10" i="1"/>
  <c r="I19" i="1"/>
  <c r="I25" i="1"/>
  <c r="I15" i="1"/>
  <c r="H16" i="1"/>
  <c r="H13" i="1"/>
  <c r="H14" i="1"/>
  <c r="H11" i="1"/>
  <c r="H12" i="1"/>
  <c r="H20" i="1"/>
  <c r="H21" i="1"/>
  <c r="H22" i="1"/>
  <c r="H23" i="1"/>
  <c r="H24" i="1"/>
  <c r="H10" i="1"/>
  <c r="H18" i="1"/>
  <c r="H19" i="1"/>
  <c r="H25" i="1"/>
  <c r="H15" i="1"/>
  <c r="F26" i="1"/>
  <c r="E26" i="1"/>
  <c r="D26" i="1"/>
  <c r="J18" i="1" l="1"/>
  <c r="J16" i="1"/>
  <c r="J13" i="1"/>
  <c r="J14" i="1"/>
  <c r="J11" i="1"/>
  <c r="J12" i="1"/>
  <c r="J20" i="1"/>
  <c r="J21" i="1"/>
  <c r="J22" i="1"/>
  <c r="J23" i="1"/>
  <c r="J24" i="1"/>
  <c r="J10" i="1"/>
  <c r="J19" i="1"/>
  <c r="J25" i="1"/>
  <c r="J15" i="1"/>
</calcChain>
</file>

<file path=xl/sharedStrings.xml><?xml version="1.0" encoding="utf-8"?>
<sst xmlns="http://schemas.openxmlformats.org/spreadsheetml/2006/main" count="56" uniqueCount="40">
  <si>
    <t>(должность)</t>
  </si>
  <si>
    <t>(подпись/расшифровка подписи)</t>
  </si>
  <si>
    <t>Работник контрактной службы/контрактный управляющий: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</si>
  <si>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</si>
  <si>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</si>
  <si>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</si>
  <si>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</si>
  <si>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</si>
  <si>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ИТОГО:</t>
  </si>
  <si>
    <t>Общая стоимость</t>
  </si>
  <si>
    <t>Ед. изм.</t>
  </si>
  <si>
    <t>Обоснования начальной (максимальной) цены закупки</t>
  </si>
  <si>
    <t>(указывается предмет закупки)</t>
  </si>
  <si>
    <r>
      <t xml:space="preserve">Используемый метод определения начальной максимальной цены: </t>
    </r>
    <r>
      <rPr>
        <b/>
        <sz val="8"/>
        <color theme="1"/>
        <rFont val="Times New Roman"/>
        <family val="1"/>
        <charset val="204"/>
      </rPr>
      <t>сопоставимых рыночных цен (анализа рынка)</t>
    </r>
  </si>
  <si>
    <t>Наименование</t>
  </si>
  <si>
    <r>
      <t>Цена предложенная участником № 1, руб. ц</t>
    </r>
    <r>
      <rPr>
        <b/>
        <sz val="8"/>
        <color theme="1"/>
        <rFont val="Calibri"/>
        <family val="2"/>
        <charset val="204"/>
      </rPr>
      <t xml:space="preserve">₁, </t>
    </r>
  </si>
  <si>
    <t>Н.В.Сокол</t>
  </si>
  <si>
    <t>п/п Наименование услуги S(кв.м) Периодичность проведения Цена за 1 м.кв. (руб.) Без НДС, в год Стоимость без НДС (руб.) за 12 месяцев 1 Оказание услуг по проведению дератизации в 2026 г. 9494 м2 1 раз в месяц (12 раз/год) 12,0 113 928,00 2 Оказание услуг по проведению дезинсекции в 2026 г. 14281 м 2 1 раз в месяц (12 раз/год) 9,0 128 529,00 3 Оказание услуг по проведению очаговой (заключительной) дезинфекции (по заявке 2 раза в год)) в 2026 г. 752,3 м 2 2 раза в год (2 раз/год) 15,00 11 284,50 4 Оказание услуг по проведению дератизации в 2027 г. 9494 м2 1 раз в месяц (12 раз/год) 12,0 113 928,00 5 Оказание услуг по проведению дезинсекции в 2027 г. 14281 м 2 1 раз в месяц (12 раз/год) 9,0 128 529,00 6 Оказание услуг по проведению очаговой (заключительной) дезинфекции (по заявке 2 раза в год)) в 2027 г. 752,3 м 2 2 раза в год (2 раз/год) 15,00 11 284,50 Итого, в т.ч. НДС: 507 483,00</t>
  </si>
  <si>
    <r>
      <t>Цена предложенная участником № 2, руб. ц</t>
    </r>
    <r>
      <rPr>
        <b/>
        <sz val="8"/>
        <color theme="1"/>
        <rFont val="Calibri"/>
        <family val="2"/>
        <charset val="204"/>
      </rPr>
      <t xml:space="preserve">₁, </t>
    </r>
  </si>
  <si>
    <r>
      <t>Цена предложенная участником № 3, руб. ц</t>
    </r>
    <r>
      <rPr>
        <b/>
        <sz val="8"/>
        <color theme="1"/>
        <rFont val="Calibri"/>
        <family val="2"/>
        <charset val="204"/>
      </rPr>
      <t xml:space="preserve">₁, </t>
    </r>
  </si>
  <si>
    <t>Шт.</t>
  </si>
  <si>
    <r>
      <t>Цена предельная, руб. ц</t>
    </r>
    <r>
      <rPr>
        <b/>
        <sz val="8"/>
        <color theme="1"/>
        <rFont val="Calibri"/>
        <family val="2"/>
        <charset val="204"/>
      </rPr>
      <t xml:space="preserve">₁, </t>
    </r>
  </si>
  <si>
    <t>Количество</t>
  </si>
  <si>
    <t>Костюм рабочий мужской летний размер 104-108</t>
  </si>
  <si>
    <t>Костюм рабочий мужской
летний размер 112-116</t>
  </si>
  <si>
    <t>Костюм рабочий мужской зимний размер 104-108</t>
  </si>
  <si>
    <t>Костюм рабочий мужской зимний размер 112-116</t>
  </si>
  <si>
    <t>Ботинки с высоким берцем зимние "БАТАЛЬОН" нат. Мех 44 р</t>
  </si>
  <si>
    <t>Ботинки с высоким берцем зимние "БАТАЛЬОН" нат. Мех 45 р</t>
  </si>
  <si>
    <t>Полуботинки УНИВЕРСАЛ/Ю, кожа (черные), 44 р.</t>
  </si>
  <si>
    <t>Полуботинки УНИВЕРСАЛ/Ю, кожа (черные), 45 р.</t>
  </si>
  <si>
    <t>Полусапоги ЭВА морозостойкие 44 р.</t>
  </si>
  <si>
    <t>Полусапоги ЭВА морозостойкие 45 р</t>
  </si>
  <si>
    <t>Футболка х/б мужская синяя</t>
  </si>
  <si>
    <t>Бейсболка</t>
  </si>
  <si>
    <t>Перчатки с полиуретановым покрытием 10 р</t>
  </si>
  <si>
    <t>Перчатки с полиуретановым покрытием 9 р.</t>
  </si>
  <si>
    <t>Шапка, вязанная с флисом</t>
  </si>
  <si>
    <t>Перчатки зимние</t>
  </si>
  <si>
    <t>Закупка спецодежды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</si>
</sst>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р_._-;\-* #,##0.00_р_._-;_-* &quot;-&quot;??_р_._-;_-@_-"/>
    <numFmt numFmtId="165" formatCode="#,##0.00;[Red]#,##0.00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8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theme="1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4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4" fillId="0" borderId="0"/>
    <xf numFmtId="0" fontId="5" fillId="0" borderId="0"/>
    <xf numFmtId="0" fontId="5" fillId="0" borderId="0"/>
    <xf numFmtId="164" fontId="6" fillId="0" borderId="0" applyFont="0" applyFill="0" applyBorder="0" applyAlignment="0" applyProtection="0"/>
    <xf numFmtId="0" fontId="6" fillId="0" borderId="0"/>
    <xf numFmtId="9" fontId="7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10" fillId="0" borderId="0"/>
    <xf numFmtId="9" fontId="10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11" fillId="0" borderId="0" xfId="0" applyFont="1"/>
    <xf numFmtId="2" fontId="12" fillId="0" borderId="0" xfId="0" applyNumberFormat="1" applyFont="1" applyAlignment="1">
      <alignment horizontal="justify" vertical="center"/>
    </xf>
    <xf numFmtId="2" fontId="11" fillId="0" borderId="0" xfId="0" applyNumberFormat="1" applyFont="1"/>
    <xf numFmtId="2" fontId="13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 shrinkToFit="1"/>
    </xf>
    <xf numFmtId="2" fontId="12" fillId="0" borderId="1" xfId="0" applyNumberFormat="1" applyFont="1" applyBorder="1" applyAlignment="1">
      <alignment horizontal="center" vertical="top" wrapText="1"/>
    </xf>
    <xf numFmtId="9" fontId="12" fillId="0" borderId="1" xfId="1" applyFont="1" applyBorder="1" applyAlignment="1">
      <alignment horizontal="center" vertical="top" wrapText="1"/>
    </xf>
    <xf numFmtId="2" fontId="13" fillId="0" borderId="1" xfId="0" applyNumberFormat="1" applyFont="1" applyBorder="1"/>
    <xf numFmtId="165" fontId="13" fillId="0" borderId="1" xfId="0" applyNumberFormat="1" applyFont="1" applyBorder="1"/>
    <xf numFmtId="9" fontId="13" fillId="0" borderId="1" xfId="1" applyFont="1" applyFill="1" applyBorder="1"/>
    <xf numFmtId="2" fontId="12" fillId="0" borderId="0" xfId="0" applyNumberFormat="1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/>
    <xf numFmtId="0" fontId="11" fillId="0" borderId="0" xfId="0" applyFont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5" fillId="0" borderId="5" xfId="0" applyFont="1" applyBorder="1" applyAlignment="1">
      <alignment vertical="center" wrapText="1"/>
    </xf>
    <xf numFmtId="2" fontId="13" fillId="0" borderId="4" xfId="0" applyNumberFormat="1" applyFont="1" applyBorder="1"/>
    <xf numFmtId="0" fontId="12" fillId="0" borderId="13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19" fillId="0" borderId="1" xfId="0" applyFont="1" applyBorder="1" applyAlignment="1">
      <alignment horizontal="center"/>
    </xf>
    <xf numFmtId="0" fontId="13" fillId="0" borderId="14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17" fontId="15" fillId="0" borderId="0" xfId="0" applyNumberFormat="1" applyFont="1"/>
    <xf numFmtId="2" fontId="13" fillId="0" borderId="15" xfId="0" applyNumberFormat="1" applyFont="1" applyBorder="1" applyAlignment="1">
      <alignment horizontal="center" vertical="center" wrapText="1" shrinkToFit="1"/>
    </xf>
    <xf numFmtId="0" fontId="15" fillId="0" borderId="1" xfId="0" applyFont="1" applyBorder="1"/>
    <xf numFmtId="0" fontId="13" fillId="0" borderId="15" xfId="0" applyFont="1" applyBorder="1" applyAlignment="1">
      <alignment horizontal="center" vertical="center" wrapText="1" shrinkToFit="1"/>
    </xf>
    <xf numFmtId="0" fontId="13" fillId="0" borderId="15" xfId="0" applyFont="1" applyBorder="1" applyAlignment="1">
      <alignment horizontal="center" vertical="top" wrapText="1"/>
    </xf>
    <xf numFmtId="9" fontId="13" fillId="0" borderId="15" xfId="1" applyFont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2" fontId="13" fillId="0" borderId="3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 vertical="top" wrapText="1"/>
    </xf>
    <xf numFmtId="0" fontId="13" fillId="0" borderId="14" xfId="0" applyFont="1" applyBorder="1" applyAlignment="1">
      <alignment horizontal="left" vertical="center"/>
    </xf>
    <xf numFmtId="2" fontId="13" fillId="0" borderId="1" xfId="0" applyNumberFormat="1" applyFont="1" applyBorder="1" applyAlignment="1">
      <alignment horizontal="center"/>
    </xf>
    <xf numFmtId="2" fontId="17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/>
    </xf>
    <xf numFmtId="2" fontId="19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5" fillId="0" borderId="8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7" xfId="0" applyFont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0" fontId="15" fillId="0" borderId="9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6" fillId="0" borderId="12" xfId="0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15" fillId="0" borderId="0" xfId="0" applyFont="1" applyAlignment="1">
      <alignment horizontal="justify" vertical="center" wrapText="1"/>
    </xf>
    <xf numFmtId="0" fontId="0" fillId="0" borderId="0" xfId="0" applyAlignment="1">
      <alignment vertical="center" wrapText="1"/>
    </xf>
    <xf numFmtId="0" fontId="21" fillId="0" borderId="0" xfId="0" applyFont="1"/>
    <xf numFmtId="2" fontId="21" fillId="0" borderId="0" xfId="0" applyNumberFormat="1" applyFont="1"/>
    <xf numFmtId="0" fontId="16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2" fontId="16" fillId="0" borderId="4" xfId="0" applyNumberFormat="1" applyFont="1" applyBorder="1"/>
    <xf numFmtId="9" fontId="16" fillId="0" borderId="15" xfId="1" applyFont="1" applyBorder="1" applyAlignment="1">
      <alignment horizontal="center" vertical="top" wrapText="1"/>
    </xf>
    <xf numFmtId="2" fontId="16" fillId="0" borderId="15" xfId="0" applyNumberFormat="1" applyFont="1" applyBorder="1" applyAlignment="1">
      <alignment horizontal="center" vertical="center" wrapText="1" shrinkToFit="1"/>
    </xf>
    <xf numFmtId="4" fontId="15" fillId="0" borderId="1" xfId="1" applyNumberFormat="1" applyFont="1" applyBorder="1" applyAlignment="1">
      <alignment horizontal="center" vertical="top" wrapText="1"/>
    </xf>
    <xf numFmtId="4" fontId="15" fillId="0" borderId="1" xfId="0" applyNumberFormat="1" applyFont="1" applyBorder="1" applyAlignment="1">
      <alignment horizontal="center" vertical="top" wrapText="1" shrinkToFit="1"/>
    </xf>
    <xf numFmtId="9" fontId="16" fillId="0" borderId="1" xfId="1" applyFont="1" applyFill="1" applyBorder="1"/>
    <xf numFmtId="0" fontId="15" fillId="0" borderId="0" xfId="0" applyFont="1"/>
    <xf numFmtId="0" fontId="0" fillId="3" borderId="1" xfId="0" applyFill="1" applyBorder="1" applyAlignment="1">
      <alignment vertical="top" wrapText="1"/>
    </xf>
    <xf numFmtId="0" fontId="15" fillId="3" borderId="1" xfId="0" applyFont="1" applyFill="1" applyBorder="1" applyAlignment="1">
      <alignment vertical="top" wrapText="1"/>
    </xf>
  </cellXfs>
  <cellStyles count="14">
    <cellStyle name="S20" xfId="10" xr:uid="{00000000-0005-0000-0000-000000000000}"/>
    <cellStyle name="S23" xfId="11" xr:uid="{00000000-0005-0000-0000-000001000000}"/>
    <cellStyle name="Обычный" xfId="0" builtinId="0"/>
    <cellStyle name="Обычный 2" xfId="2" xr:uid="{00000000-0005-0000-0000-000003000000}"/>
    <cellStyle name="Обычный 2 2" xfId="4" xr:uid="{00000000-0005-0000-0000-000004000000}"/>
    <cellStyle name="Обычный 3" xfId="5" xr:uid="{00000000-0005-0000-0000-000005000000}"/>
    <cellStyle name="Обычный 3 2" xfId="7" xr:uid="{00000000-0005-0000-0000-000006000000}"/>
    <cellStyle name="Обычный 4" xfId="3" xr:uid="{00000000-0005-0000-0000-000007000000}"/>
    <cellStyle name="Обычный 5" xfId="12" xr:uid="{00000000-0005-0000-0000-000008000000}"/>
    <cellStyle name="Процентный" xfId="1" builtinId="5"/>
    <cellStyle name="Процентный 2" xfId="8" xr:uid="{00000000-0005-0000-0000-00000A000000}"/>
    <cellStyle name="Процентный 3" xfId="9" xr:uid="{00000000-0005-0000-0000-00000B000000}"/>
    <cellStyle name="Процентный 4" xfId="13" xr:uid="{00000000-0005-0000-0000-00000C000000}"/>
    <cellStyle name="Финансовый 2" xfId="6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32386</xdr:colOff>
      <xdr:row>8</xdr:row>
      <xdr:rowOff>390525</xdr:rowOff>
    </xdr:from>
    <xdr:to>
      <xdr:col>9</xdr:col>
      <xdr:colOff>857249</xdr:colOff>
      <xdr:row>8</xdr:row>
      <xdr:rowOff>685801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81111" y="1895475"/>
          <a:ext cx="824863" cy="29527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53339</xdr:colOff>
      <xdr:row>8</xdr:row>
      <xdr:rowOff>371475</xdr:rowOff>
    </xdr:from>
    <xdr:to>
      <xdr:col>8</xdr:col>
      <xdr:colOff>838200</xdr:colOff>
      <xdr:row>8</xdr:row>
      <xdr:rowOff>794385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0964" y="1876425"/>
          <a:ext cx="784861" cy="4229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3"/>
  <sheetViews>
    <sheetView tabSelected="1" view="pageBreakPreview" zoomScale="115" zoomScaleNormal="100" zoomScaleSheetLayoutView="115" workbookViewId="0">
      <selection activeCell="A5" sqref="A5:L5"/>
    </sheetView>
  </sheetViews>
  <sheetFormatPr defaultRowHeight="15.75" x14ac:dyDescent="0.25"/>
  <cols>
    <col min="1" max="1" width="5.28515625" style="37" customWidth="1"/>
    <col min="2" max="2" width="37.42578125" style="3" customWidth="1"/>
    <col min="3" max="3" width="6.7109375" style="3" customWidth="1"/>
    <col min="4" max="6" width="11.85546875" style="5" customWidth="1"/>
    <col min="7" max="7" width="5.85546875" style="5" customWidth="1"/>
    <col min="8" max="8" width="13.7109375" style="3" customWidth="1"/>
    <col min="9" max="9" width="17.7109375" style="3" customWidth="1"/>
    <col min="10" max="10" width="14.7109375" style="3" customWidth="1"/>
    <col min="11" max="11" width="14.7109375" style="62" customWidth="1"/>
    <col min="12" max="12" width="20.85546875" style="63" customWidth="1"/>
  </cols>
  <sheetData>
    <row r="1" spans="1:14" x14ac:dyDescent="0.25">
      <c r="D1" s="4"/>
      <c r="E1" s="4"/>
      <c r="F1" s="4"/>
      <c r="G1" s="4"/>
    </row>
    <row r="2" spans="1:14" ht="15" x14ac:dyDescent="0.25">
      <c r="A2" s="46" t="s">
        <v>11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</row>
    <row r="3" spans="1:14" x14ac:dyDescent="0.25">
      <c r="D3" s="6"/>
      <c r="E3" s="6"/>
      <c r="F3" s="6"/>
      <c r="G3" s="6"/>
      <c r="H3" s="7"/>
      <c r="I3" s="7"/>
      <c r="J3" s="7"/>
      <c r="K3" s="64"/>
    </row>
    <row r="4" spans="1:14" ht="14.45" customHeight="1" x14ac:dyDescent="0.25">
      <c r="A4" s="49" t="s">
        <v>39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</row>
    <row r="5" spans="1:14" ht="15" x14ac:dyDescent="0.25">
      <c r="A5" s="47" t="s">
        <v>12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</row>
    <row r="6" spans="1:14" x14ac:dyDescent="0.25">
      <c r="D6" s="8"/>
      <c r="E6" s="8"/>
      <c r="F6" s="8"/>
      <c r="G6" s="8"/>
      <c r="H6" s="9"/>
      <c r="I6" s="9"/>
      <c r="J6" s="9"/>
      <c r="K6" s="65"/>
    </row>
    <row r="7" spans="1:14" s="1" customFormat="1" ht="14.45" customHeight="1" x14ac:dyDescent="0.25">
      <c r="A7" s="49" t="s">
        <v>13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</row>
    <row r="8" spans="1:14" x14ac:dyDescent="0.25">
      <c r="A8" s="38" t="s">
        <v>6</v>
      </c>
      <c r="B8" s="24"/>
      <c r="C8" s="24"/>
      <c r="D8" s="24"/>
      <c r="E8" s="24"/>
      <c r="F8" s="24"/>
      <c r="G8" s="24"/>
      <c r="H8" s="24"/>
      <c r="I8" s="24"/>
      <c r="J8" s="24"/>
      <c r="K8" s="66"/>
      <c r="L8" s="66"/>
    </row>
    <row r="9" spans="1:14" s="2" customFormat="1" ht="95.25" x14ac:dyDescent="0.25">
      <c r="A9" s="10" t="s">
        <v>5</v>
      </c>
      <c r="B9" s="11" t="s">
        <v>14</v>
      </c>
      <c r="C9" s="34" t="s">
        <v>10</v>
      </c>
      <c r="D9" s="32" t="s">
        <v>15</v>
      </c>
      <c r="E9" s="32" t="s">
        <v>18</v>
      </c>
      <c r="F9" s="32" t="s">
        <v>19</v>
      </c>
      <c r="G9" s="32" t="s">
        <v>21</v>
      </c>
      <c r="H9" s="34" t="s">
        <v>7</v>
      </c>
      <c r="I9" s="35" t="s">
        <v>4</v>
      </c>
      <c r="J9" s="36" t="s">
        <v>3</v>
      </c>
      <c r="K9" s="67" t="s">
        <v>22</v>
      </c>
      <c r="L9" s="68" t="s">
        <v>9</v>
      </c>
    </row>
    <row r="10" spans="1:14" s="2" customFormat="1" ht="35.25" customHeight="1" x14ac:dyDescent="0.25">
      <c r="A10" s="39">
        <v>1</v>
      </c>
      <c r="B10" s="73" t="s">
        <v>34</v>
      </c>
      <c r="C10" s="30" t="s">
        <v>20</v>
      </c>
      <c r="D10" s="42">
        <v>567</v>
      </c>
      <c r="E10" s="42">
        <v>583</v>
      </c>
      <c r="F10" s="44">
        <v>567</v>
      </c>
      <c r="G10" s="28"/>
      <c r="H10" s="43">
        <f>AVERAGE(D10:F10)</f>
        <v>572.33000000000004</v>
      </c>
      <c r="I10" s="12">
        <f>STDEV(D10:F10)</f>
        <v>9.24</v>
      </c>
      <c r="J10" s="13">
        <f>I10/H10</f>
        <v>0.02</v>
      </c>
      <c r="K10" s="69">
        <v>4</v>
      </c>
      <c r="L10" s="70">
        <f>H10*K10</f>
        <v>2289.3200000000002</v>
      </c>
      <c r="M10" s="31"/>
      <c r="N10" s="27"/>
    </row>
    <row r="11" spans="1:14" s="2" customFormat="1" ht="32.25" customHeight="1" x14ac:dyDescent="0.25">
      <c r="A11" s="39">
        <f>A10+1</f>
        <v>2</v>
      </c>
      <c r="B11" s="73" t="s">
        <v>27</v>
      </c>
      <c r="C11" s="30" t="s">
        <v>20</v>
      </c>
      <c r="D11" s="42">
        <v>5905</v>
      </c>
      <c r="E11" s="42">
        <v>6079</v>
      </c>
      <c r="F11" s="44">
        <v>5905</v>
      </c>
      <c r="G11" s="33"/>
      <c r="H11" s="43">
        <f>AVERAGE(D11:F11)</f>
        <v>5963</v>
      </c>
      <c r="I11" s="12">
        <f>STDEV(D11:F11)</f>
        <v>100.46</v>
      </c>
      <c r="J11" s="13">
        <f>I11/H11</f>
        <v>0.02</v>
      </c>
      <c r="K11" s="70">
        <v>1</v>
      </c>
      <c r="L11" s="70">
        <f t="shared" ref="L11:L26" si="0">H11*K11</f>
        <v>5963</v>
      </c>
      <c r="N11" s="27"/>
    </row>
    <row r="12" spans="1:14" s="2" customFormat="1" ht="27.75" customHeight="1" x14ac:dyDescent="0.25">
      <c r="A12" s="39">
        <f t="shared" ref="A12:A25" si="1">A11+1</f>
        <v>3</v>
      </c>
      <c r="B12" s="73" t="s">
        <v>28</v>
      </c>
      <c r="C12" s="30" t="s">
        <v>20</v>
      </c>
      <c r="D12" s="42">
        <v>6021</v>
      </c>
      <c r="E12" s="42">
        <v>6108</v>
      </c>
      <c r="F12" s="44">
        <v>6021</v>
      </c>
      <c r="G12" s="28"/>
      <c r="H12" s="43">
        <f>AVERAGE(D12:F12)</f>
        <v>6050</v>
      </c>
      <c r="I12" s="12">
        <f>STDEV(D12:F12)</f>
        <v>50.23</v>
      </c>
      <c r="J12" s="13">
        <f>I12/H12</f>
        <v>0.01</v>
      </c>
      <c r="K12" s="70">
        <v>1</v>
      </c>
      <c r="L12" s="70">
        <f t="shared" si="0"/>
        <v>6050</v>
      </c>
      <c r="N12" s="27"/>
    </row>
    <row r="13" spans="1:14" s="2" customFormat="1" ht="29.25" customHeight="1" x14ac:dyDescent="0.25">
      <c r="A13" s="39">
        <f t="shared" si="1"/>
        <v>4</v>
      </c>
      <c r="B13" s="73" t="s">
        <v>25</v>
      </c>
      <c r="C13" s="30" t="s">
        <v>20</v>
      </c>
      <c r="D13" s="42">
        <v>5253</v>
      </c>
      <c r="E13" s="42">
        <v>5406</v>
      </c>
      <c r="F13" s="44">
        <v>5253</v>
      </c>
      <c r="G13" s="28"/>
      <c r="H13" s="43">
        <f>AVERAGE(D13:F13)</f>
        <v>5304</v>
      </c>
      <c r="I13" s="12">
        <f>STDEV(D13:F13)</f>
        <v>88.33</v>
      </c>
      <c r="J13" s="13">
        <f>I13/H13</f>
        <v>0.02</v>
      </c>
      <c r="K13" s="69">
        <v>2</v>
      </c>
      <c r="L13" s="70">
        <f t="shared" si="0"/>
        <v>10608</v>
      </c>
      <c r="N13" s="27"/>
    </row>
    <row r="14" spans="1:14" s="2" customFormat="1" ht="30" x14ac:dyDescent="0.25">
      <c r="A14" s="39">
        <f t="shared" si="1"/>
        <v>5</v>
      </c>
      <c r="B14" s="73" t="s">
        <v>26</v>
      </c>
      <c r="C14" s="30" t="s">
        <v>20</v>
      </c>
      <c r="D14" s="42">
        <v>5329</v>
      </c>
      <c r="E14" s="42">
        <v>5355</v>
      </c>
      <c r="F14" s="44">
        <v>5329</v>
      </c>
      <c r="G14" s="28"/>
      <c r="H14" s="43">
        <f>AVERAGE(D14:F14)</f>
        <v>5337.67</v>
      </c>
      <c r="I14" s="12">
        <f>STDEV(D14:F14)</f>
        <v>15.01</v>
      </c>
      <c r="J14" s="13">
        <f>I14/H14</f>
        <v>0</v>
      </c>
      <c r="K14" s="69">
        <v>2</v>
      </c>
      <c r="L14" s="70">
        <f t="shared" si="0"/>
        <v>10675.34</v>
      </c>
      <c r="N14" s="27"/>
    </row>
    <row r="15" spans="1:14" s="2" customFormat="1" ht="30" x14ac:dyDescent="0.25">
      <c r="A15" s="39">
        <f t="shared" si="1"/>
        <v>6</v>
      </c>
      <c r="B15" s="73" t="s">
        <v>23</v>
      </c>
      <c r="C15" s="30" t="s">
        <v>20</v>
      </c>
      <c r="D15" s="42">
        <v>4284</v>
      </c>
      <c r="E15" s="42">
        <v>4368</v>
      </c>
      <c r="F15" s="43">
        <v>4284</v>
      </c>
      <c r="G15" s="45"/>
      <c r="H15" s="43">
        <f>AVERAGE(D15:F15)</f>
        <v>4312</v>
      </c>
      <c r="I15" s="12">
        <f>STDEV(D15:F15)</f>
        <v>48.5</v>
      </c>
      <c r="J15" s="13">
        <f>I15/H15</f>
        <v>0.01</v>
      </c>
      <c r="K15" s="70">
        <v>2</v>
      </c>
      <c r="L15" s="70">
        <f t="shared" si="0"/>
        <v>8624</v>
      </c>
      <c r="N15" s="27"/>
    </row>
    <row r="16" spans="1:14" s="2" customFormat="1" ht="31.5" x14ac:dyDescent="0.25">
      <c r="A16" s="39">
        <f t="shared" si="1"/>
        <v>7</v>
      </c>
      <c r="B16" s="74" t="s">
        <v>24</v>
      </c>
      <c r="C16" s="30" t="s">
        <v>20</v>
      </c>
      <c r="D16" s="42">
        <v>4326</v>
      </c>
      <c r="E16" s="42">
        <v>4410</v>
      </c>
      <c r="F16" s="44">
        <v>4326</v>
      </c>
      <c r="G16" s="28"/>
      <c r="H16" s="43">
        <f>AVERAGE(D16:F16)</f>
        <v>4354</v>
      </c>
      <c r="I16" s="12">
        <f>STDEV(D16:F16)</f>
        <v>48.5</v>
      </c>
      <c r="J16" s="13">
        <f>I16/H16</f>
        <v>0.01</v>
      </c>
      <c r="K16" s="70">
        <v>2</v>
      </c>
      <c r="L16" s="70">
        <f t="shared" si="0"/>
        <v>8708</v>
      </c>
      <c r="N16" s="27"/>
    </row>
    <row r="17" spans="1:14" s="2" customFormat="1" x14ac:dyDescent="0.25">
      <c r="A17" s="39">
        <f t="shared" si="1"/>
        <v>8</v>
      </c>
      <c r="B17" s="73" t="s">
        <v>38</v>
      </c>
      <c r="C17" s="30" t="s">
        <v>20</v>
      </c>
      <c r="D17" s="42">
        <v>520</v>
      </c>
      <c r="E17" s="42">
        <v>500</v>
      </c>
      <c r="F17" s="44">
        <v>510</v>
      </c>
      <c r="G17" s="28"/>
      <c r="H17" s="43">
        <f>AVERAGE(D17:F17)</f>
        <v>510</v>
      </c>
      <c r="I17" s="12">
        <f>STDEV(D17:F17)</f>
        <v>10</v>
      </c>
      <c r="J17" s="13">
        <f>I17/H17</f>
        <v>0.02</v>
      </c>
      <c r="K17" s="69">
        <v>12</v>
      </c>
      <c r="L17" s="70">
        <f t="shared" si="0"/>
        <v>6120</v>
      </c>
      <c r="M17" s="31"/>
      <c r="N17" s="27"/>
    </row>
    <row r="18" spans="1:14" s="2" customFormat="1" ht="30" x14ac:dyDescent="0.25">
      <c r="A18" s="39">
        <f t="shared" si="1"/>
        <v>9</v>
      </c>
      <c r="B18" s="73" t="s">
        <v>35</v>
      </c>
      <c r="C18" s="30" t="s">
        <v>20</v>
      </c>
      <c r="D18" s="42">
        <v>282</v>
      </c>
      <c r="E18" s="42">
        <v>282</v>
      </c>
      <c r="F18" s="44">
        <v>282</v>
      </c>
      <c r="G18" s="28"/>
      <c r="H18" s="43">
        <f>AVERAGE(D18:F18)</f>
        <v>282</v>
      </c>
      <c r="I18" s="12">
        <f>STDEV(D18:F18)</f>
        <v>0</v>
      </c>
      <c r="J18" s="13">
        <f>I18/H18</f>
        <v>0</v>
      </c>
      <c r="K18" s="69">
        <v>12</v>
      </c>
      <c r="L18" s="70">
        <f t="shared" si="0"/>
        <v>3384</v>
      </c>
      <c r="M18" s="31"/>
      <c r="N18" s="27"/>
    </row>
    <row r="19" spans="1:14" s="2" customFormat="1" ht="30" x14ac:dyDescent="0.25">
      <c r="A19" s="39">
        <f t="shared" si="1"/>
        <v>10</v>
      </c>
      <c r="B19" s="73" t="s">
        <v>36</v>
      </c>
      <c r="C19" s="30" t="s">
        <v>20</v>
      </c>
      <c r="D19" s="42">
        <v>276</v>
      </c>
      <c r="E19" s="42">
        <v>284</v>
      </c>
      <c r="F19" s="44">
        <v>276</v>
      </c>
      <c r="G19" s="28"/>
      <c r="H19" s="43">
        <f>AVERAGE(D19:F19)</f>
        <v>278.67</v>
      </c>
      <c r="I19" s="12">
        <f>STDEV(D19:F19)</f>
        <v>4.62</v>
      </c>
      <c r="J19" s="13">
        <f>I19/H19</f>
        <v>0.02</v>
      </c>
      <c r="K19" s="69">
        <v>12</v>
      </c>
      <c r="L19" s="70">
        <f t="shared" si="0"/>
        <v>3344.04</v>
      </c>
      <c r="M19" s="31"/>
      <c r="N19" s="27"/>
    </row>
    <row r="20" spans="1:14" s="2" customFormat="1" ht="30" x14ac:dyDescent="0.25">
      <c r="A20" s="39">
        <f t="shared" si="1"/>
        <v>11</v>
      </c>
      <c r="B20" s="73" t="s">
        <v>29</v>
      </c>
      <c r="C20" s="30" t="s">
        <v>20</v>
      </c>
      <c r="D20" s="42">
        <v>3315</v>
      </c>
      <c r="E20" s="42">
        <v>3380</v>
      </c>
      <c r="F20" s="44">
        <v>3315</v>
      </c>
      <c r="G20" s="28"/>
      <c r="H20" s="43">
        <f>AVERAGE(D20:F20)</f>
        <v>3336.67</v>
      </c>
      <c r="I20" s="12">
        <f>STDEV(D20:F20)</f>
        <v>37.53</v>
      </c>
      <c r="J20" s="13">
        <f>I20/H20</f>
        <v>0.01</v>
      </c>
      <c r="K20" s="69">
        <v>1</v>
      </c>
      <c r="L20" s="70">
        <f t="shared" si="0"/>
        <v>3336.67</v>
      </c>
      <c r="M20" s="31"/>
      <c r="N20" s="27"/>
    </row>
    <row r="21" spans="1:14" s="2" customFormat="1" ht="30" x14ac:dyDescent="0.25">
      <c r="A21" s="39">
        <f t="shared" si="1"/>
        <v>12</v>
      </c>
      <c r="B21" s="73" t="s">
        <v>30</v>
      </c>
      <c r="C21" s="30" t="s">
        <v>20</v>
      </c>
      <c r="D21" s="42">
        <v>3347</v>
      </c>
      <c r="E21" s="42">
        <v>3412</v>
      </c>
      <c r="F21" s="44">
        <v>3347</v>
      </c>
      <c r="G21" s="28"/>
      <c r="H21" s="43">
        <f>AVERAGE(D21:F21)</f>
        <v>3368.67</v>
      </c>
      <c r="I21" s="12">
        <f>STDEV(D21:F21)</f>
        <v>37.53</v>
      </c>
      <c r="J21" s="13">
        <f>I21/H21</f>
        <v>0.01</v>
      </c>
      <c r="K21" s="69">
        <v>1</v>
      </c>
      <c r="L21" s="70">
        <f t="shared" si="0"/>
        <v>3368.67</v>
      </c>
      <c r="M21" s="31"/>
      <c r="N21" s="27"/>
    </row>
    <row r="22" spans="1:14" s="2" customFormat="1" x14ac:dyDescent="0.25">
      <c r="A22" s="39">
        <f t="shared" si="1"/>
        <v>13</v>
      </c>
      <c r="B22" s="73" t="s">
        <v>31</v>
      </c>
      <c r="C22" s="30" t="s">
        <v>20</v>
      </c>
      <c r="D22" s="42">
        <v>4635</v>
      </c>
      <c r="E22" s="42">
        <v>4770</v>
      </c>
      <c r="F22" s="44">
        <v>4635</v>
      </c>
      <c r="G22" s="28"/>
      <c r="H22" s="43">
        <f>AVERAGE(D22:F22)</f>
        <v>4680</v>
      </c>
      <c r="I22" s="12">
        <f>STDEV(D22:F22)</f>
        <v>77.94</v>
      </c>
      <c r="J22" s="13">
        <f>I22/H22</f>
        <v>0.02</v>
      </c>
      <c r="K22" s="69">
        <v>1</v>
      </c>
      <c r="L22" s="70">
        <f t="shared" si="0"/>
        <v>4680</v>
      </c>
      <c r="M22" s="31"/>
      <c r="N22" s="27"/>
    </row>
    <row r="23" spans="1:14" s="2" customFormat="1" x14ac:dyDescent="0.25">
      <c r="A23" s="39">
        <f t="shared" si="1"/>
        <v>14</v>
      </c>
      <c r="B23" s="73" t="s">
        <v>32</v>
      </c>
      <c r="C23" s="30" t="s">
        <v>20</v>
      </c>
      <c r="D23" s="42">
        <v>4590</v>
      </c>
      <c r="E23" s="42">
        <v>4680</v>
      </c>
      <c r="F23" s="44">
        <v>4590</v>
      </c>
      <c r="G23" s="28"/>
      <c r="H23" s="43">
        <f>AVERAGE(D23:F23)</f>
        <v>4620</v>
      </c>
      <c r="I23" s="12">
        <f>STDEV(D23:F23)</f>
        <v>51.96</v>
      </c>
      <c r="J23" s="13">
        <f>I23/H23</f>
        <v>0.01</v>
      </c>
      <c r="K23" s="69">
        <v>1</v>
      </c>
      <c r="L23" s="70">
        <f t="shared" si="0"/>
        <v>4620</v>
      </c>
      <c r="M23" s="31"/>
      <c r="N23" s="27"/>
    </row>
    <row r="24" spans="1:14" s="2" customFormat="1" x14ac:dyDescent="0.25">
      <c r="A24" s="39">
        <f t="shared" si="1"/>
        <v>15</v>
      </c>
      <c r="B24" s="73" t="s">
        <v>33</v>
      </c>
      <c r="C24" s="30" t="s">
        <v>20</v>
      </c>
      <c r="D24" s="42">
        <v>618</v>
      </c>
      <c r="E24" s="42">
        <v>630</v>
      </c>
      <c r="F24" s="44">
        <v>618</v>
      </c>
      <c r="G24" s="28"/>
      <c r="H24" s="43">
        <f>AVERAGE(D24:F24)</f>
        <v>622</v>
      </c>
      <c r="I24" s="12">
        <f>STDEV(D24:F24)</f>
        <v>6.93</v>
      </c>
      <c r="J24" s="13">
        <f>I24/H24</f>
        <v>0.01</v>
      </c>
      <c r="K24" s="69">
        <v>4</v>
      </c>
      <c r="L24" s="70">
        <f t="shared" si="0"/>
        <v>2488</v>
      </c>
      <c r="M24" s="31"/>
      <c r="N24" s="27"/>
    </row>
    <row r="25" spans="1:14" s="2" customFormat="1" x14ac:dyDescent="0.25">
      <c r="A25" s="39">
        <f t="shared" si="1"/>
        <v>16</v>
      </c>
      <c r="B25" s="73" t="s">
        <v>37</v>
      </c>
      <c r="C25" s="30" t="s">
        <v>20</v>
      </c>
      <c r="D25" s="42">
        <v>703</v>
      </c>
      <c r="E25" s="42">
        <v>712</v>
      </c>
      <c r="F25" s="44">
        <v>703</v>
      </c>
      <c r="G25" s="28"/>
      <c r="H25" s="43">
        <f>AVERAGE(D25:F25)</f>
        <v>706</v>
      </c>
      <c r="I25" s="12">
        <f>STDEV(D25:F25)</f>
        <v>5.2</v>
      </c>
      <c r="J25" s="13">
        <f>I25/H25</f>
        <v>0.01</v>
      </c>
      <c r="K25" s="69">
        <v>4</v>
      </c>
      <c r="L25" s="70">
        <f t="shared" si="0"/>
        <v>2824</v>
      </c>
      <c r="M25" s="31"/>
      <c r="N25" s="27"/>
    </row>
    <row r="26" spans="1:14" s="2" customFormat="1" x14ac:dyDescent="0.25">
      <c r="A26" s="29"/>
      <c r="B26" s="40" t="s">
        <v>8</v>
      </c>
      <c r="C26" s="10"/>
      <c r="D26" s="41">
        <f>SUMPRODUCT(D10:D25,K10:K25)</f>
        <v>86685</v>
      </c>
      <c r="E26" s="41">
        <f>SUMPRODUCT(E10:E25,K10:K25)</f>
        <v>87999</v>
      </c>
      <c r="F26" s="41">
        <f>SUMPRODUCT(F10:F25,K10:K25)</f>
        <v>86565</v>
      </c>
      <c r="G26" s="14"/>
      <c r="H26" s="15"/>
      <c r="I26" s="15"/>
      <c r="J26" s="16"/>
      <c r="K26" s="71"/>
      <c r="L26" s="70">
        <f>SUM(L10:L25)</f>
        <v>87083.04</v>
      </c>
      <c r="N26" s="27"/>
    </row>
    <row r="27" spans="1:14" s="2" customFormat="1" ht="14.45" customHeight="1" x14ac:dyDescent="0.25">
      <c r="A27" s="48" t="s">
        <v>2</v>
      </c>
      <c r="B27" s="48"/>
      <c r="C27" s="48"/>
      <c r="D27" s="48"/>
      <c r="E27" s="48"/>
      <c r="F27" s="48"/>
      <c r="G27" s="26"/>
      <c r="H27" s="25" t="s">
        <v>16</v>
      </c>
      <c r="I27" s="25"/>
      <c r="J27" s="25"/>
      <c r="K27" s="21"/>
      <c r="L27" s="63"/>
      <c r="N27" s="27"/>
    </row>
    <row r="28" spans="1:14" s="2" customFormat="1" x14ac:dyDescent="0.25">
      <c r="A28" s="37"/>
      <c r="B28" s="3"/>
      <c r="C28" s="3"/>
      <c r="D28" s="17"/>
      <c r="E28" s="17"/>
      <c r="F28" s="17"/>
      <c r="G28" s="17"/>
      <c r="H28" s="18" t="s">
        <v>0</v>
      </c>
      <c r="I28" s="19" t="s">
        <v>1</v>
      </c>
      <c r="J28" s="19"/>
      <c r="K28" s="72"/>
      <c r="L28" s="63"/>
      <c r="N28" s="27"/>
    </row>
    <row r="29" spans="1:14" s="2" customFormat="1" x14ac:dyDescent="0.25">
      <c r="A29" s="37"/>
      <c r="B29" s="3"/>
      <c r="C29" s="3"/>
      <c r="D29" s="17"/>
      <c r="E29" s="17"/>
      <c r="F29" s="17"/>
      <c r="G29" s="17"/>
      <c r="H29" s="3"/>
      <c r="I29" s="3"/>
      <c r="J29" s="3"/>
      <c r="K29" s="62"/>
      <c r="L29" s="63"/>
    </row>
    <row r="30" spans="1:14" s="2" customFormat="1" x14ac:dyDescent="0.25">
      <c r="A30" s="37"/>
      <c r="B30" s="3"/>
      <c r="C30" s="3"/>
      <c r="D30" s="17"/>
      <c r="E30" s="17"/>
      <c r="F30" s="17"/>
      <c r="G30" s="17"/>
      <c r="H30" s="20"/>
      <c r="I30" s="3"/>
      <c r="J30" s="3"/>
      <c r="K30" s="62"/>
      <c r="L30" s="63"/>
    </row>
    <row r="31" spans="1:14" s="2" customFormat="1" x14ac:dyDescent="0.25">
      <c r="A31" s="37"/>
      <c r="B31" s="3"/>
      <c r="C31" s="3"/>
      <c r="D31" s="5"/>
      <c r="E31" s="5"/>
      <c r="F31" s="5"/>
      <c r="G31" s="5"/>
      <c r="H31" s="3"/>
      <c r="I31" s="3"/>
      <c r="J31" s="3"/>
      <c r="K31" s="62"/>
      <c r="L31" s="63"/>
    </row>
    <row r="32" spans="1:14" s="2" customFormat="1" x14ac:dyDescent="0.25">
      <c r="A32" s="37"/>
      <c r="B32" s="3"/>
      <c r="C32" s="3"/>
      <c r="D32" s="5"/>
      <c r="E32" s="5"/>
      <c r="F32" s="5"/>
      <c r="G32" s="5"/>
      <c r="H32" s="3"/>
      <c r="I32" s="3"/>
      <c r="J32" s="3"/>
      <c r="K32" s="62"/>
      <c r="L32" s="63"/>
    </row>
    <row r="33" spans="1:12" s="2" customFormat="1" x14ac:dyDescent="0.25">
      <c r="A33" s="37"/>
      <c r="B33" s="3"/>
      <c r="C33" s="3"/>
      <c r="D33" s="5"/>
      <c r="E33" s="5"/>
      <c r="F33" s="5"/>
      <c r="G33" s="5"/>
      <c r="H33" s="3"/>
      <c r="I33" s="3"/>
      <c r="J33" s="3"/>
      <c r="K33" s="62"/>
      <c r="L33" s="63"/>
    </row>
  </sheetData>
  <sortState xmlns:xlrd2="http://schemas.microsoft.com/office/spreadsheetml/2017/richdata2" ref="A10:N25">
    <sortCondition ref="B10:B25"/>
  </sortState>
  <mergeCells count="5">
    <mergeCell ref="A2:L2"/>
    <mergeCell ref="A5:L5"/>
    <mergeCell ref="A27:F27"/>
    <mergeCell ref="A4:L4"/>
    <mergeCell ref="A7:L7"/>
  </mergeCells>
  <phoneticPr fontId="20" type="noConversion"/>
  <pageMargins left="0.7" right="0.7" top="0.75" bottom="0.75" header="0.3" footer="0.3"/>
  <pageSetup paperSize="9" scale="67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7"/>
  <sheetViews>
    <sheetView workbookViewId="0">
      <selection activeCell="E2" sqref="E2"/>
    </sheetView>
  </sheetViews>
  <sheetFormatPr defaultRowHeight="15" x14ac:dyDescent="0.25"/>
  <sheetData>
    <row r="1" spans="1:5" ht="15.75" x14ac:dyDescent="0.25">
      <c r="A1" t="s">
        <v>17</v>
      </c>
      <c r="B1" s="50"/>
      <c r="C1" s="51"/>
      <c r="D1" s="22"/>
    </row>
    <row r="2" spans="1:5" ht="16.5" thickBot="1" x14ac:dyDescent="0.3">
      <c r="A2" s="23"/>
      <c r="B2" s="50"/>
      <c r="C2" s="51"/>
      <c r="D2" s="22"/>
      <c r="E2" t="s">
        <v>17</v>
      </c>
    </row>
    <row r="3" spans="1:5" ht="16.5" thickBot="1" x14ac:dyDescent="0.3">
      <c r="A3" s="23"/>
      <c r="B3" s="50"/>
      <c r="C3" s="51"/>
      <c r="D3" s="22"/>
    </row>
    <row r="4" spans="1:5" ht="16.5" thickBot="1" x14ac:dyDescent="0.3">
      <c r="A4" s="23"/>
      <c r="B4" s="50"/>
      <c r="C4" s="51"/>
      <c r="D4" s="22"/>
    </row>
    <row r="5" spans="1:5" ht="16.5" thickBot="1" x14ac:dyDescent="0.3">
      <c r="A5" s="23"/>
      <c r="B5" s="50"/>
      <c r="C5" s="51"/>
      <c r="D5" s="22"/>
    </row>
    <row r="6" spans="1:5" ht="16.5" thickBot="1" x14ac:dyDescent="0.3">
      <c r="A6" s="23"/>
      <c r="B6" s="50"/>
      <c r="C6" s="51"/>
      <c r="D6" s="22"/>
    </row>
    <row r="7" spans="1:5" ht="16.5" thickBot="1" x14ac:dyDescent="0.3">
      <c r="A7" s="23"/>
      <c r="B7" s="52"/>
      <c r="C7" s="53"/>
      <c r="D7" s="22"/>
    </row>
    <row r="8" spans="1:5" ht="16.5" thickBot="1" x14ac:dyDescent="0.3">
      <c r="A8" s="54"/>
      <c r="B8" s="55"/>
      <c r="C8" s="56"/>
      <c r="D8" s="22"/>
    </row>
    <row r="9" spans="1:5" ht="15.75" x14ac:dyDescent="0.25">
      <c r="A9" s="57"/>
      <c r="B9" s="57"/>
      <c r="C9" s="59"/>
      <c r="D9" s="51"/>
    </row>
    <row r="10" spans="1:5" ht="15.75" x14ac:dyDescent="0.25">
      <c r="A10" s="58"/>
      <c r="B10" s="58"/>
      <c r="C10" s="51"/>
      <c r="D10" s="51"/>
    </row>
    <row r="11" spans="1:5" ht="15.6" customHeight="1" x14ac:dyDescent="0.25">
      <c r="A11" s="58"/>
      <c r="B11" s="58"/>
      <c r="C11" s="51"/>
      <c r="D11" s="51"/>
    </row>
    <row r="12" spans="1:5" ht="31.15" customHeight="1" x14ac:dyDescent="0.25">
      <c r="A12" s="60"/>
      <c r="B12" s="60"/>
      <c r="C12" s="51"/>
      <c r="D12" s="61"/>
    </row>
    <row r="13" spans="1:5" ht="78" customHeight="1" x14ac:dyDescent="0.25">
      <c r="A13" s="60"/>
      <c r="B13" s="60"/>
      <c r="C13" s="51"/>
      <c r="D13" s="61"/>
    </row>
    <row r="14" spans="1:5" ht="15.6" customHeight="1" x14ac:dyDescent="0.25">
      <c r="A14" s="60"/>
      <c r="B14" s="60"/>
      <c r="C14" s="51"/>
      <c r="D14" s="61"/>
    </row>
    <row r="15" spans="1:5" ht="15.75" x14ac:dyDescent="0.25">
      <c r="A15" s="60"/>
      <c r="B15" s="60"/>
      <c r="C15" s="21"/>
      <c r="D15" s="22"/>
    </row>
    <row r="16" spans="1:5" ht="46.9" customHeight="1" x14ac:dyDescent="0.25">
      <c r="A16" s="60"/>
      <c r="B16" s="60"/>
      <c r="C16" s="21"/>
      <c r="D16" s="22"/>
    </row>
    <row r="17" spans="1:4" ht="15.6" customHeight="1" x14ac:dyDescent="0.25">
      <c r="A17" s="60"/>
      <c r="B17" s="60"/>
      <c r="C17" s="21"/>
      <c r="D17" s="22"/>
    </row>
  </sheetData>
  <mergeCells count="21">
    <mergeCell ref="A17:B17"/>
    <mergeCell ref="C12:C14"/>
    <mergeCell ref="D12:D14"/>
    <mergeCell ref="D9:D11"/>
    <mergeCell ref="A12:B12"/>
    <mergeCell ref="A13:B13"/>
    <mergeCell ref="A14:B14"/>
    <mergeCell ref="A15:B15"/>
    <mergeCell ref="A16:B16"/>
    <mergeCell ref="B7:C7"/>
    <mergeCell ref="A8:C8"/>
    <mergeCell ref="A9:B9"/>
    <mergeCell ref="A10:B10"/>
    <mergeCell ref="A11:B11"/>
    <mergeCell ref="C9:C11"/>
    <mergeCell ref="B6:C6"/>
    <mergeCell ref="B1:C1"/>
    <mergeCell ref="B2:C2"/>
    <mergeCell ref="B3:C3"/>
    <mergeCell ref="B4:C4"/>
    <mergeCell ref="B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Admin</cp:lastModifiedBy>
  <cp:lastPrinted>2026-04-13T12:01:51Z</cp:lastPrinted>
  <dcterms:created xsi:type="dcterms:W3CDTF">2014-02-20T07:55:18Z</dcterms:created>
  <dcterms:modified xsi:type="dcterms:W3CDTF">2026-04-13T12:06:44Z</dcterms:modified>
</cp:coreProperties>
</file>