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май 2026\"/>
    </mc:Choice>
  </mc:AlternateContent>
  <bookViews>
    <workbookView xWindow="0" yWindow="0" windowWidth="11805" windowHeight="7995"/>
  </bookViews>
  <sheets>
    <sheet name="Лист1" sheetId="1" r:id="rId1"/>
    <sheet name="Лист2" sheetId="2" r:id="rId2"/>
  </sheets>
  <definedNames>
    <definedName name="_xlnm._FilterDatabase" localSheetId="0" hidden="1">Лист1!$A$12:$M$12</definedName>
    <definedName name="_xlnm._FilterDatabase" localSheetId="1" hidden="1">Лист2!$A$1:$P$1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J22" i="1"/>
  <c r="J21" i="1"/>
  <c r="J20" i="1"/>
  <c r="J19" i="1"/>
  <c r="J18" i="1"/>
  <c r="J17" i="1"/>
  <c r="J16" i="1"/>
  <c r="J15" i="1"/>
  <c r="J14" i="1"/>
  <c r="J13" i="1"/>
  <c r="K13" i="1" s="1"/>
  <c r="K19" i="1" l="1"/>
  <c r="M19" i="1" s="1"/>
  <c r="K21" i="1"/>
  <c r="M21" i="1" s="1"/>
  <c r="K15" i="1"/>
  <c r="M13" i="1"/>
  <c r="K18" i="1"/>
  <c r="M18" i="1" s="1"/>
  <c r="K20" i="1"/>
  <c r="M20" i="1" s="1"/>
  <c r="K17" i="1"/>
  <c r="M17" i="1" s="1"/>
  <c r="K22" i="1"/>
  <c r="M22" i="1" s="1"/>
  <c r="K14" i="1"/>
  <c r="M14" i="1" s="1"/>
  <c r="K16" i="1"/>
  <c r="M16" i="1" s="1"/>
  <c r="K23" i="1"/>
  <c r="M23" i="1" s="1"/>
  <c r="M15" i="1" l="1"/>
  <c r="M24" i="1" s="1"/>
  <c r="J24" i="1"/>
  <c r="M9" i="2"/>
  <c r="P7" i="2"/>
  <c r="O7" i="2"/>
  <c r="O6" i="2"/>
  <c r="P6" i="2"/>
  <c r="P10" i="2"/>
  <c r="O10" i="2"/>
  <c r="O3" i="2"/>
  <c r="P3" i="2"/>
  <c r="O2" i="2"/>
  <c r="P2" i="2"/>
  <c r="J10" i="2"/>
  <c r="K10" i="2"/>
  <c r="M10" i="2"/>
  <c r="P9" i="2"/>
  <c r="O9" i="2"/>
  <c r="M8" i="2"/>
  <c r="O11" i="2"/>
  <c r="P11" i="2"/>
  <c r="K8" i="2"/>
  <c r="P8" i="2"/>
  <c r="J8" i="2"/>
  <c r="O8" i="2"/>
  <c r="J7" i="2"/>
  <c r="K7" i="2"/>
  <c r="M7" i="2"/>
  <c r="J2" i="2"/>
  <c r="K2" i="2"/>
  <c r="M2" i="2"/>
  <c r="J11" i="2"/>
  <c r="K11" i="2"/>
  <c r="M11" i="2"/>
  <c r="P5" i="2"/>
  <c r="O5" i="2"/>
  <c r="M4" i="2"/>
  <c r="J3" i="2"/>
  <c r="K3" i="2"/>
  <c r="M3" i="2"/>
  <c r="J5" i="2"/>
  <c r="K5" i="2"/>
  <c r="M5" i="2"/>
  <c r="O4" i="2"/>
  <c r="K4" i="2"/>
  <c r="J4" i="2"/>
  <c r="P4" i="2"/>
  <c r="J9" i="2"/>
  <c r="K9" i="2"/>
  <c r="J6" i="2"/>
  <c r="K6" i="2"/>
  <c r="M6" i="2"/>
</calcChain>
</file>

<file path=xl/sharedStrings.xml><?xml version="1.0" encoding="utf-8"?>
<sst xmlns="http://schemas.openxmlformats.org/spreadsheetml/2006/main" count="156" uniqueCount="81">
  <si>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</si>
  <si>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</si>
  <si>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</si>
  <si>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</si>
  <si>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</si>
  <si>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</si>
  <si>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</si>
  <si>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</si>
  <si>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</si>
  <si>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 xml:space="preserve">Цена за единицу изм. с округлением до сотых долей после запятой c учетом Индекса потребительских цен (ИПЦ) на 2026 год </t>
  </si>
  <si>
    <t>Н(М)ЦК, контракта с учетом округления цены за единицу (руб.),</t>
  </si>
  <si>
    <t>V</t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</si>
  <si>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</si>
  <si>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  <r>
      <rPr>
        <i/>
        <sz val="10"/>
        <rFont val="Times New Roman"/>
      </rPr>
      <t>xИПЦ</t>
    </r>
  </si>
  <si>
    <r>
      <rPr>
        <i/>
        <sz val="10"/>
        <rFont val="Times New Roman"/>
      </rPr>
      <t>V x Ц</t>
    </r>
    <r>
      <rPr>
        <i/>
        <vertAlign val="superscript"/>
        <sz val="10"/>
        <rFont val="Times New Roman"/>
      </rPr>
      <t>пред</t>
    </r>
    <r>
      <rPr>
        <i/>
        <sz val="10"/>
        <rFont val="Times New Roman"/>
      </rPr>
      <t xml:space="preserve"> x ИПЦ</t>
    </r>
  </si>
  <si>
    <t>Кислота лимонная пищевая</t>
  </si>
  <si>
    <t>20.14.34.231</t>
  </si>
  <si>
    <t>001</t>
  </si>
  <si>
    <t>20.14.34.231-00000001</t>
  </si>
  <si>
    <t>В соответствии с пунктом 1 таблицы 1 приложения № 1 и приложением № 4 к извещению об осуществлении закупки</t>
  </si>
  <si>
    <t>Кг</t>
  </si>
  <si>
    <t>Масло сливочное</t>
  </si>
  <si>
    <t>10.51.30.111</t>
  </si>
  <si>
    <t>004</t>
  </si>
  <si>
    <t>10.51.30.110-00000004</t>
  </si>
  <si>
    <t>В соответствии с пунктом 2 таблицы 1 приложения № 1 и приложением № 4 к извещению об осуществлении закупки</t>
  </si>
  <si>
    <t>кг</t>
  </si>
  <si>
    <t>Говядина замороженная</t>
  </si>
  <si>
    <t>10.11.31.110</t>
  </si>
  <si>
    <t>002</t>
  </si>
  <si>
    <t>10.11.31.110-00000003</t>
  </si>
  <si>
    <t>В соответствии с пунктом 3 таблицы 1 приложения № 1 и приложением № 4 к извещению об осуществлении закупки</t>
  </si>
  <si>
    <t>Огурцы</t>
  </si>
  <si>
    <t>01.13.32.000</t>
  </si>
  <si>
    <t>006</t>
  </si>
  <si>
    <t>01.13.32.000-00000002</t>
  </si>
  <si>
    <t>В соответствии с пунктом 4 таблицы 1 приложения № 1 и приложением № 4 к извещению об осуществлении закупки</t>
  </si>
  <si>
    <t>Субпродукты пищевые говяжьи замороженные</t>
  </si>
  <si>
    <t>10.11.31.140</t>
  </si>
  <si>
    <t>10.11.31.140-00000001</t>
  </si>
  <si>
    <t>В соответствии с пунктом 5 таблицы 1 приложения № 1 и приложением № 4 к извещению об осуществлении закупки</t>
  </si>
  <si>
    <t xml:space="preserve">Сахар белый </t>
  </si>
  <si>
    <t>10.81.12.110</t>
  </si>
  <si>
    <t xml:space="preserve">10.81.12.110-00007 </t>
  </si>
  <si>
    <t>В соответствии с пунктом 6 таблицы 1 приложения № 1 и приложением № 4 к извещению об осуществлении закупки</t>
  </si>
  <si>
    <t>Сельдь соленая</t>
  </si>
  <si>
    <t>10.20.23.122</t>
  </si>
  <si>
    <t>10.20.23.122-00000004</t>
  </si>
  <si>
    <t>В соответствии с пунктом 7 таблицы 1 приложения № 1 и приложением № 4 к извещению об осуществлении закупки</t>
  </si>
  <si>
    <t>Соль пищевая</t>
  </si>
  <si>
    <t>10.84.30.130</t>
  </si>
  <si>
    <t>10.84.30.000-00000008</t>
  </si>
  <si>
    <t>В соответствии с пунктом 8 таблицы 1 приложения № 1 и приложением № 4 к извещению об осуществлении закупки</t>
  </si>
  <si>
    <t>Творог</t>
  </si>
  <si>
    <t>10.51.40.313</t>
  </si>
  <si>
    <t>10.51.40.300-00000002</t>
  </si>
  <si>
    <t>В соответствии с пунктом 9 таблицы 1 приложения № 1 и приложением № 4 к извещению об осуществлении закупки</t>
  </si>
  <si>
    <t>Томаты (помидоры)</t>
  </si>
  <si>
    <t>01.13.34.000</t>
  </si>
  <si>
    <t>01.13.34.000-00000001</t>
  </si>
  <si>
    <t>В соответствии с пунктом 10 таблицы 1 приложения № 1 и приложением № 4 к извещению об осуществлении закупки</t>
  </si>
  <si>
    <t>Филе тресковых рыб мороженое</t>
  </si>
  <si>
    <t>10.20.14.120</t>
  </si>
  <si>
    <t>012</t>
  </si>
  <si>
    <t>10.20.14.120-00000005</t>
  </si>
  <si>
    <t>В соответствии с пунктом 11 таблицы 1 приложения № 1 и приложением № 4 к извещению об осуществлении закупки</t>
  </si>
  <si>
    <t>В результате проведенного расчета Н(М)ЦК контракта составила:</t>
  </si>
  <si>
    <t xml:space="preserve"> </t>
  </si>
  <si>
    <t>Приложение № 2 к извещению об осуществлении закупки</t>
  </si>
  <si>
    <t>СОГЛАСОВАНО:</t>
  </si>
  <si>
    <t>УТВЕРЖДАЮ:</t>
  </si>
  <si>
    <t>Заведующий</t>
  </si>
  <si>
    <t>/</t>
  </si>
  <si>
    <t>/С.В. Афанасьева</t>
  </si>
  <si>
    <t>"          " _________________ 2025 г.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</si>
  <si>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</si>
  <si>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Предельная цена пересчитана с использованием индекса потребительских цен.</t>
  </si>
  <si>
    <t xml:space="preserve">Заказчиком для перерасчета цены использовался индекс потребительских цен (ИПЦ) на 2026 год  </t>
  </si>
  <si>
    <t>Расчет начальной (максимальной) цены контракта
Государственное бюджетное дошкольное образовательное учреждение детский сад № 2 компенсирующего вида Кировского района Санкт-Петербурга</t>
  </si>
  <si>
    <t xml:space="preserve">  </t>
  </si>
  <si>
    <t>15 апреля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</si>
</sst>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₽&quot;_-;\-* #,##0.00\ &quot;₽&quot;_-;_-* &quot;-&quot;??\ &quot;₽&quot;_-;_-@_-"/>
    <numFmt numFmtId="164" formatCode="#,##0.00;[Red]#,##0.00"/>
    <numFmt numFmtId="165" formatCode="_-* #,##0.00[$р.-419]_-;\-* #,##0.00[$р.-419]_-;_-* &quot;-&quot;??[$р.-419]_-;_-@_-"/>
    <numFmt numFmtId="166" formatCode="_-* #,##0.00\ [$₽-419]_-;\-* #,##0.00\ [$₽-419]_-;_-* &quot;-&quot;??\ [$₽-419]_-;_-@_-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Times New Roman"/>
    </font>
    <font>
      <sz val="8"/>
      <name val="PT Astra Serif"/>
    </font>
    <font>
      <sz val="8"/>
      <name val="Times New Roman"/>
    </font>
    <font>
      <i/>
      <sz val="10"/>
      <name val="Times New Roman"/>
    </font>
    <font>
      <i/>
      <vertAlign val="superscript"/>
      <sz val="10"/>
      <name val="Times New Roman"/>
    </font>
    <font>
      <sz val="10"/>
      <name val="PT Astra Serif"/>
    </font>
    <font>
      <b/>
      <sz val="10"/>
      <name val="PT Astra Serif"/>
    </font>
    <font>
      <sz val="10"/>
      <name val="Times New Roman"/>
    </font>
    <font>
      <b/>
      <sz val="12"/>
      <name val="Times New Roman"/>
    </font>
    <font>
      <sz val="11"/>
      <name val="Times New Roman"/>
    </font>
    <font>
      <sz val="10"/>
      <name val="Arial Narrow"/>
    </font>
    <font>
      <sz val="12"/>
      <name val="Times New Roman"/>
    </font>
    <font>
      <b/>
      <sz val="10"/>
      <name val="Arial Narrow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" fontId="9" fillId="0" borderId="0" xfId="0" applyNumberFormat="1" applyFont="1"/>
    <xf numFmtId="165" fontId="12" fillId="0" borderId="0" xfId="0" applyNumberFormat="1" applyFont="1" applyAlignment="1">
      <alignment horizontal="left" vertical="center"/>
    </xf>
    <xf numFmtId="0" fontId="1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/>
    <xf numFmtId="0" fontId="13" fillId="0" borderId="0" xfId="0" applyFont="1" applyAlignment="1">
      <alignment horizontal="right" wrapText="1"/>
    </xf>
    <xf numFmtId="0" fontId="10" fillId="2" borderId="7" xfId="0" applyFont="1" applyFill="1" applyBorder="1" applyAlignment="1">
      <alignment horizontal="center" vertical="center" wrapText="1"/>
    </xf>
    <xf numFmtId="165" fontId="9" fillId="0" borderId="0" xfId="0" applyNumberFormat="1" applyFont="1"/>
    <xf numFmtId="166" fontId="9" fillId="0" borderId="0" xfId="0" applyNumberFormat="1" applyFont="1"/>
    <xf numFmtId="4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12" fillId="0" borderId="0" xfId="1" applyNumberFormat="1" applyFont="1" applyAlignment="1">
      <alignment horizontal="left" vertical="center"/>
    </xf>
    <xf numFmtId="165" fontId="14" fillId="0" borderId="0" xfId="0" applyNumberFormat="1" applyFont="1" applyAlignment="1">
      <alignment horizontal="left" vertical="center"/>
    </xf>
    <xf numFmtId="0" fontId="9" fillId="3" borderId="13" xfId="0" applyFont="1" applyFill="1" applyBorder="1" applyAlignment="1">
      <alignment horizontal="center" vertical="center"/>
    </xf>
    <xf numFmtId="0" fontId="9" fillId="4" borderId="1" xfId="0" applyFont="1" applyFill="1" applyBorder="1"/>
    <xf numFmtId="0" fontId="7" fillId="3" borderId="6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right" vertical="center" wrapText="1"/>
    </xf>
    <xf numFmtId="0" fontId="9" fillId="3" borderId="0" xfId="0" applyFont="1" applyFill="1"/>
    <xf numFmtId="166" fontId="9" fillId="3" borderId="0" xfId="0" applyNumberFormat="1" applyFont="1" applyFill="1"/>
    <xf numFmtId="0" fontId="9" fillId="3" borderId="1" xfId="0" applyFont="1" applyFill="1" applyBorder="1"/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9" xfId="0" applyFont="1" applyBorder="1" applyAlignment="1">
      <alignment horizontal="center" wrapText="1"/>
    </xf>
    <xf numFmtId="0" fontId="10" fillId="0" borderId="0" xfId="0" applyFont="1" applyAlignment="1">
      <alignment horizontal="right" vertical="center"/>
    </xf>
    <xf numFmtId="165" fontId="10" fillId="0" borderId="0" xfId="0" applyNumberFormat="1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13" fillId="2" borderId="10" xfId="0" applyFont="1" applyFill="1" applyBorder="1" applyAlignment="1">
      <alignment horizontal="right" vertical="center" wrapText="1"/>
    </xf>
    <xf numFmtId="0" fontId="13" fillId="2" borderId="11" xfId="0" applyFont="1" applyFill="1" applyBorder="1" applyAlignment="1">
      <alignment horizontal="right" vertical="center" wrapText="1"/>
    </xf>
    <xf numFmtId="0" fontId="13" fillId="2" borderId="12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3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left" wrapText="1"/>
    </xf>
  </cellXfs>
  <cellStyles count="2">
    <cellStyle name="Обычный" xfId="0" builtinId="0"/>
    <cellStyle name="Процентный" xfId="1" builtinId="5"/>
  </cellStyles>
  <dxfs count="1">
    <dxf>
      <fill>
        <patternFill patternType="none"/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6" zoomScaleNormal="100" workbookViewId="0">
      <selection activeCell="I29" sqref="I29"/>
    </sheetView>
  </sheetViews>
  <sheetFormatPr defaultColWidth="9.140625" defaultRowHeight="15"/>
  <cols>
    <col min="1" max="1" width="5.28515625" style="22" customWidth="1"/>
    <col min="2" max="2" width="27.85546875" style="23" customWidth="1"/>
    <col min="3" max="3" width="11.42578125" style="23" customWidth="1"/>
    <col min="4" max="4" width="6.28515625" style="24" customWidth="1"/>
    <col min="5" max="5" width="10.42578125" style="24" customWidth="1"/>
    <col min="6" max="6" width="29" style="24" hidden="1" customWidth="1"/>
    <col min="7" max="7" width="7.85546875" style="22" customWidth="1"/>
    <col min="8" max="8" width="11.42578125" style="55" customWidth="1"/>
    <col min="9" max="9" width="24.7109375" style="22" customWidth="1"/>
    <col min="10" max="10" width="11.5703125" style="22" customWidth="1"/>
    <col min="11" max="11" width="18" style="22" customWidth="1"/>
    <col min="12" max="12" width="3.85546875" style="22" hidden="1" customWidth="1"/>
    <col min="13" max="13" width="14.5703125" style="22" hidden="1" customWidth="1"/>
    <col min="14" max="16384" width="9.140625" style="22"/>
  </cols>
  <sheetData>
    <row r="1" spans="1:13" s="27" customFormat="1" ht="15.75" hidden="1">
      <c r="A1" s="71" t="s">
        <v>68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3" s="29" customFormat="1" ht="19.5" hidden="1" customHeight="1">
      <c r="A2" s="72" t="s">
        <v>69</v>
      </c>
      <c r="B2" s="72"/>
      <c r="C2" s="72"/>
      <c r="D2" s="72"/>
      <c r="E2" s="72"/>
      <c r="F2" s="28"/>
      <c r="G2" s="28"/>
      <c r="H2" s="73" t="s">
        <v>70</v>
      </c>
      <c r="I2" s="73"/>
      <c r="J2" s="73"/>
      <c r="K2" s="73"/>
    </row>
    <row r="3" spans="1:13" s="27" customFormat="1" ht="19.5" hidden="1" customHeight="1">
      <c r="A3" s="74"/>
      <c r="B3" s="74"/>
      <c r="C3" s="74"/>
      <c r="D3" s="74"/>
      <c r="E3" s="74"/>
      <c r="F3" s="30"/>
      <c r="G3" s="30"/>
      <c r="H3" s="75" t="s">
        <v>71</v>
      </c>
      <c r="I3" s="75"/>
      <c r="J3" s="75"/>
      <c r="K3" s="75"/>
    </row>
    <row r="4" spans="1:13" s="27" customFormat="1" ht="19.5" hidden="1" customHeight="1">
      <c r="A4" s="60" t="s">
        <v>72</v>
      </c>
      <c r="B4" s="60"/>
      <c r="C4" s="60"/>
      <c r="D4" s="60"/>
      <c r="E4" s="60"/>
      <c r="F4" s="30"/>
      <c r="G4" s="30"/>
      <c r="H4" s="60" t="s">
        <v>73</v>
      </c>
      <c r="I4" s="60"/>
      <c r="J4" s="60"/>
      <c r="K4" s="60"/>
    </row>
    <row r="5" spans="1:13" s="27" customFormat="1" ht="19.5" hidden="1" customHeight="1">
      <c r="A5" s="61" t="s">
        <v>74</v>
      </c>
      <c r="B5" s="61"/>
      <c r="C5" s="61"/>
      <c r="D5" s="61"/>
      <c r="E5" s="61"/>
      <c r="F5" s="30"/>
      <c r="G5" s="30"/>
      <c r="H5" s="62" t="s">
        <v>80</v>
      </c>
      <c r="I5" s="62"/>
      <c r="J5" s="62"/>
      <c r="K5" s="62"/>
    </row>
    <row r="6" spans="1:13" s="27" customFormat="1" ht="21.6" customHeight="1">
      <c r="A6" s="65" t="s">
        <v>75</v>
      </c>
      <c r="B6" s="65"/>
      <c r="C6" s="65"/>
      <c r="D6" s="65"/>
      <c r="E6" s="65"/>
      <c r="F6" s="65"/>
      <c r="G6" s="65"/>
      <c r="H6" s="65"/>
      <c r="I6" s="65"/>
      <c r="J6" s="65"/>
      <c r="K6" s="65"/>
    </row>
    <row r="7" spans="1:13" s="27" customFormat="1" ht="144.75" customHeight="1">
      <c r="A7" s="66" t="s">
        <v>76</v>
      </c>
      <c r="B7" s="66"/>
      <c r="C7" s="66"/>
      <c r="D7" s="66"/>
      <c r="E7" s="66"/>
      <c r="F7" s="66"/>
      <c r="G7" s="66"/>
      <c r="H7" s="66"/>
      <c r="I7" s="66"/>
      <c r="J7" s="66"/>
      <c r="K7" s="66"/>
    </row>
    <row r="8" spans="1:13" s="27" customFormat="1" ht="33" hidden="1" customHeight="1">
      <c r="A8" s="67" t="s">
        <v>77</v>
      </c>
      <c r="B8" s="68"/>
      <c r="C8" s="68"/>
      <c r="D8" s="68"/>
      <c r="E8" s="68"/>
      <c r="F8" s="68"/>
      <c r="G8" s="68"/>
      <c r="H8" s="68"/>
      <c r="I8" s="68"/>
      <c r="J8" s="69"/>
      <c r="K8" s="31">
        <v>1.0531999999999999</v>
      </c>
    </row>
    <row r="9" spans="1:13" ht="59.25" customHeight="1">
      <c r="A9" s="70" t="s">
        <v>78</v>
      </c>
      <c r="B9" s="70"/>
      <c r="C9" s="70"/>
      <c r="D9" s="70"/>
      <c r="E9" s="70"/>
      <c r="F9" s="70"/>
      <c r="G9" s="70"/>
      <c r="H9" s="70"/>
      <c r="I9" s="70"/>
      <c r="J9" s="70"/>
      <c r="K9" s="70"/>
      <c r="M9" s="32"/>
    </row>
    <row r="10" spans="1:13" ht="43.5" customHeight="1">
      <c r="A10" s="56" t="s">
        <v>0</v>
      </c>
      <c r="B10" s="56" t="s">
        <v>1</v>
      </c>
      <c r="C10" s="56" t="s">
        <v>2</v>
      </c>
      <c r="D10" s="56" t="s">
        <v>3</v>
      </c>
      <c r="E10" s="56" t="s">
        <v>4</v>
      </c>
      <c r="F10" s="56" t="s">
        <v>5</v>
      </c>
      <c r="G10" s="56" t="s">
        <v>6</v>
      </c>
      <c r="H10" s="57" t="s">
        <v>7</v>
      </c>
      <c r="I10" s="58" t="s">
        <v>8</v>
      </c>
      <c r="J10" s="59" t="s">
        <v>9</v>
      </c>
      <c r="K10" s="59" t="s">
        <v>10</v>
      </c>
    </row>
    <row r="11" spans="1:13" ht="108" customHeight="1">
      <c r="A11" s="56"/>
      <c r="B11" s="56"/>
      <c r="C11" s="56"/>
      <c r="D11" s="56"/>
      <c r="E11" s="56"/>
      <c r="F11" s="56"/>
      <c r="G11" s="56"/>
      <c r="H11" s="57"/>
      <c r="I11" s="58"/>
      <c r="J11" s="59"/>
      <c r="K11" s="59"/>
    </row>
    <row r="12" spans="1:13" ht="25.5" customHeight="1">
      <c r="A12" s="1"/>
      <c r="B12" s="1"/>
      <c r="C12" s="1"/>
      <c r="D12" s="2"/>
      <c r="E12" s="1"/>
      <c r="F12" s="1"/>
      <c r="G12" s="1"/>
      <c r="H12" s="54" t="s">
        <v>11</v>
      </c>
      <c r="I12" s="3" t="s">
        <v>12</v>
      </c>
      <c r="J12" s="3" t="s">
        <v>13</v>
      </c>
      <c r="K12" s="3" t="s">
        <v>14</v>
      </c>
    </row>
    <row r="13" spans="1:13" ht="39.75" customHeight="1">
      <c r="A13" s="4">
        <v>1</v>
      </c>
      <c r="B13" s="5" t="s">
        <v>15</v>
      </c>
      <c r="C13" s="6" t="s">
        <v>16</v>
      </c>
      <c r="D13" s="6" t="s">
        <v>17</v>
      </c>
      <c r="E13" s="6" t="s">
        <v>18</v>
      </c>
      <c r="F13" s="7" t="s">
        <v>19</v>
      </c>
      <c r="G13" s="8" t="s">
        <v>20</v>
      </c>
      <c r="H13" s="52">
        <v>0.2</v>
      </c>
      <c r="I13" s="9">
        <v>694.28</v>
      </c>
      <c r="J13" s="10">
        <f t="shared" ref="J13:J23" si="0">ROUND(I13*$K$8,2)</f>
        <v>731.22</v>
      </c>
      <c r="K13" s="11">
        <f>ROUND(PRODUCT(H13,J13),2)</f>
        <v>146.24</v>
      </c>
      <c r="L13" s="22">
        <v>20</v>
      </c>
      <c r="M13" s="33">
        <f t="shared" ref="M13:M23" si="1">K13/6</f>
        <v>24.373333333333335</v>
      </c>
    </row>
    <row r="14" spans="1:13" ht="39.6" customHeight="1">
      <c r="A14" s="12">
        <v>2</v>
      </c>
      <c r="B14" s="13" t="s">
        <v>21</v>
      </c>
      <c r="C14" s="14" t="s">
        <v>22</v>
      </c>
      <c r="D14" s="14" t="s">
        <v>23</v>
      </c>
      <c r="E14" s="14" t="s">
        <v>24</v>
      </c>
      <c r="F14" s="15" t="s">
        <v>25</v>
      </c>
      <c r="G14" s="16" t="s">
        <v>26</v>
      </c>
      <c r="H14" s="53">
        <v>20</v>
      </c>
      <c r="I14" s="18">
        <v>1428.43</v>
      </c>
      <c r="J14" s="19">
        <f>ROUND(I14*$K$8,2)</f>
        <v>1504.42</v>
      </c>
      <c r="K14" s="20">
        <f>ROUND(PRODUCT(H14,J14),2)</f>
        <v>30088.400000000001</v>
      </c>
      <c r="L14" s="22">
        <v>20</v>
      </c>
      <c r="M14" s="33">
        <f>K14/6</f>
        <v>5014.7333333333336</v>
      </c>
    </row>
    <row r="15" spans="1:13" ht="39.75" customHeight="1">
      <c r="A15" s="12">
        <v>3</v>
      </c>
      <c r="B15" s="13" t="s">
        <v>27</v>
      </c>
      <c r="C15" s="14" t="s">
        <v>28</v>
      </c>
      <c r="D15" s="14" t="s">
        <v>29</v>
      </c>
      <c r="E15" s="14" t="s">
        <v>30</v>
      </c>
      <c r="F15" s="15" t="s">
        <v>31</v>
      </c>
      <c r="G15" s="16" t="s">
        <v>26</v>
      </c>
      <c r="H15" s="53">
        <v>132</v>
      </c>
      <c r="I15" s="18">
        <v>885.46</v>
      </c>
      <c r="J15" s="19">
        <f t="shared" si="0"/>
        <v>932.57</v>
      </c>
      <c r="K15" s="20">
        <f t="shared" ref="K15:K23" si="2">ROUND(PRODUCT(H15,J15),2)</f>
        <v>123099.24</v>
      </c>
      <c r="L15" s="22">
        <v>20</v>
      </c>
      <c r="M15" s="33">
        <f t="shared" si="1"/>
        <v>20516.54</v>
      </c>
    </row>
    <row r="16" spans="1:13" ht="39.75" customHeight="1">
      <c r="A16" s="12">
        <v>4</v>
      </c>
      <c r="B16" s="13" t="s">
        <v>32</v>
      </c>
      <c r="C16" s="14" t="s">
        <v>33</v>
      </c>
      <c r="D16" s="14" t="s">
        <v>34</v>
      </c>
      <c r="E16" s="14" t="s">
        <v>35</v>
      </c>
      <c r="F16" s="15" t="s">
        <v>36</v>
      </c>
      <c r="G16" s="16" t="s">
        <v>26</v>
      </c>
      <c r="H16" s="53">
        <v>20</v>
      </c>
      <c r="I16" s="18">
        <v>169.89</v>
      </c>
      <c r="J16" s="19">
        <f t="shared" si="0"/>
        <v>178.93</v>
      </c>
      <c r="K16" s="20">
        <f t="shared" si="2"/>
        <v>3578.6</v>
      </c>
      <c r="L16" s="22">
        <v>20</v>
      </c>
      <c r="M16" s="33">
        <f t="shared" si="1"/>
        <v>596.43333333333328</v>
      </c>
    </row>
    <row r="17" spans="1:13" ht="39.75" customHeight="1">
      <c r="A17" s="12">
        <v>5</v>
      </c>
      <c r="B17" s="13" t="s">
        <v>37</v>
      </c>
      <c r="C17" s="14" t="s">
        <v>38</v>
      </c>
      <c r="D17" s="14" t="s">
        <v>17</v>
      </c>
      <c r="E17" s="14" t="s">
        <v>39</v>
      </c>
      <c r="F17" s="15" t="s">
        <v>40</v>
      </c>
      <c r="G17" s="16" t="s">
        <v>26</v>
      </c>
      <c r="H17" s="53">
        <v>43</v>
      </c>
      <c r="I17" s="18">
        <v>380.17</v>
      </c>
      <c r="J17" s="19">
        <f t="shared" si="0"/>
        <v>400.4</v>
      </c>
      <c r="K17" s="20">
        <f t="shared" si="2"/>
        <v>17217.2</v>
      </c>
      <c r="L17" s="22">
        <v>20</v>
      </c>
      <c r="M17" s="33">
        <f t="shared" si="1"/>
        <v>2869.5333333333333</v>
      </c>
    </row>
    <row r="18" spans="1:13" ht="57" customHeight="1">
      <c r="A18" s="12">
        <v>6</v>
      </c>
      <c r="B18" s="13" t="s">
        <v>41</v>
      </c>
      <c r="C18" s="14" t="s">
        <v>42</v>
      </c>
      <c r="D18" s="14" t="s">
        <v>34</v>
      </c>
      <c r="E18" s="14" t="s">
        <v>43</v>
      </c>
      <c r="F18" s="15" t="s">
        <v>44</v>
      </c>
      <c r="G18" s="16" t="s">
        <v>26</v>
      </c>
      <c r="H18" s="53">
        <v>40</v>
      </c>
      <c r="I18" s="18">
        <v>67.61</v>
      </c>
      <c r="J18" s="19">
        <f t="shared" si="0"/>
        <v>71.209999999999994</v>
      </c>
      <c r="K18" s="20">
        <f t="shared" si="2"/>
        <v>2848.4</v>
      </c>
      <c r="L18" s="22">
        <v>20</v>
      </c>
      <c r="M18" s="33">
        <f t="shared" si="1"/>
        <v>474.73333333333335</v>
      </c>
    </row>
    <row r="19" spans="1:13" ht="39.75" customHeight="1">
      <c r="A19" s="12">
        <v>7</v>
      </c>
      <c r="B19" s="13" t="s">
        <v>45</v>
      </c>
      <c r="C19" s="14" t="s">
        <v>46</v>
      </c>
      <c r="D19" s="14" t="s">
        <v>17</v>
      </c>
      <c r="E19" s="14" t="s">
        <v>47</v>
      </c>
      <c r="F19" s="15" t="s">
        <v>48</v>
      </c>
      <c r="G19" s="16" t="s">
        <v>26</v>
      </c>
      <c r="H19" s="53">
        <v>4</v>
      </c>
      <c r="I19" s="18">
        <v>339.76</v>
      </c>
      <c r="J19" s="19">
        <f t="shared" si="0"/>
        <v>357.84</v>
      </c>
      <c r="K19" s="20">
        <f t="shared" si="2"/>
        <v>1431.36</v>
      </c>
      <c r="L19" s="22">
        <v>20</v>
      </c>
      <c r="M19" s="33">
        <f t="shared" si="1"/>
        <v>238.55999999999997</v>
      </c>
    </row>
    <row r="20" spans="1:13" ht="39.75" customHeight="1">
      <c r="A20" s="12">
        <v>8</v>
      </c>
      <c r="B20" s="13" t="s">
        <v>49</v>
      </c>
      <c r="C20" s="14" t="s">
        <v>50</v>
      </c>
      <c r="D20" s="14" t="s">
        <v>34</v>
      </c>
      <c r="E20" s="14" t="s">
        <v>51</v>
      </c>
      <c r="F20" s="15" t="s">
        <v>52</v>
      </c>
      <c r="G20" s="16" t="s">
        <v>26</v>
      </c>
      <c r="H20" s="53">
        <v>1</v>
      </c>
      <c r="I20" s="18">
        <v>26.47</v>
      </c>
      <c r="J20" s="19">
        <f t="shared" si="0"/>
        <v>27.88</v>
      </c>
      <c r="K20" s="20">
        <f t="shared" si="2"/>
        <v>27.88</v>
      </c>
      <c r="L20" s="22">
        <v>20</v>
      </c>
      <c r="M20" s="33">
        <f t="shared" si="1"/>
        <v>4.6466666666666665</v>
      </c>
    </row>
    <row r="21" spans="1:13" ht="39.75" customHeight="1">
      <c r="A21" s="12">
        <v>9</v>
      </c>
      <c r="B21" s="13" t="s">
        <v>53</v>
      </c>
      <c r="C21" s="14" t="s">
        <v>54</v>
      </c>
      <c r="D21" s="14" t="s">
        <v>17</v>
      </c>
      <c r="E21" s="14" t="s">
        <v>55</v>
      </c>
      <c r="F21" s="15" t="s">
        <v>56</v>
      </c>
      <c r="G21" s="16" t="s">
        <v>26</v>
      </c>
      <c r="H21" s="53">
        <v>45</v>
      </c>
      <c r="I21" s="18">
        <v>537.49</v>
      </c>
      <c r="J21" s="19">
        <f t="shared" si="0"/>
        <v>566.08000000000004</v>
      </c>
      <c r="K21" s="20">
        <f t="shared" si="2"/>
        <v>25473.599999999999</v>
      </c>
      <c r="L21" s="22">
        <v>20</v>
      </c>
      <c r="M21" s="33">
        <f t="shared" si="1"/>
        <v>4245.5999999999995</v>
      </c>
    </row>
    <row r="22" spans="1:13" ht="39.75" customHeight="1">
      <c r="A22" s="12">
        <v>10</v>
      </c>
      <c r="B22" s="13" t="s">
        <v>57</v>
      </c>
      <c r="C22" s="14" t="s">
        <v>58</v>
      </c>
      <c r="D22" s="14" t="s">
        <v>17</v>
      </c>
      <c r="E22" s="14" t="s">
        <v>59</v>
      </c>
      <c r="F22" s="15" t="s">
        <v>60</v>
      </c>
      <c r="G22" s="16" t="s">
        <v>26</v>
      </c>
      <c r="H22" s="53">
        <v>18</v>
      </c>
      <c r="I22" s="18">
        <v>204.29</v>
      </c>
      <c r="J22" s="19">
        <f t="shared" si="0"/>
        <v>215.16</v>
      </c>
      <c r="K22" s="20">
        <f t="shared" si="2"/>
        <v>3872.88</v>
      </c>
      <c r="L22" s="22">
        <v>20</v>
      </c>
      <c r="M22" s="33">
        <f t="shared" si="1"/>
        <v>645.48</v>
      </c>
    </row>
    <row r="23" spans="1:13" ht="43.5" customHeight="1">
      <c r="A23" s="12">
        <v>11</v>
      </c>
      <c r="B23" s="13" t="s">
        <v>61</v>
      </c>
      <c r="C23" s="14" t="s">
        <v>62</v>
      </c>
      <c r="D23" s="14" t="s">
        <v>63</v>
      </c>
      <c r="E23" s="21" t="s">
        <v>64</v>
      </c>
      <c r="F23" s="15" t="s">
        <v>65</v>
      </c>
      <c r="G23" s="16" t="s">
        <v>26</v>
      </c>
      <c r="H23" s="53">
        <v>45</v>
      </c>
      <c r="I23" s="18">
        <v>869.72</v>
      </c>
      <c r="J23" s="19">
        <f t="shared" si="0"/>
        <v>915.99</v>
      </c>
      <c r="K23" s="20">
        <f t="shared" si="2"/>
        <v>41219.550000000003</v>
      </c>
      <c r="L23" s="22">
        <v>20</v>
      </c>
      <c r="M23" s="33">
        <f t="shared" si="1"/>
        <v>6869.9250000000002</v>
      </c>
    </row>
    <row r="24" spans="1:13" s="35" customFormat="1" ht="12.75" customHeight="1">
      <c r="A24" s="63" t="s">
        <v>66</v>
      </c>
      <c r="B24" s="63"/>
      <c r="C24" s="63"/>
      <c r="D24" s="63"/>
      <c r="E24" s="63"/>
      <c r="F24" s="63"/>
      <c r="G24" s="63"/>
      <c r="H24" s="63"/>
      <c r="I24" s="63"/>
      <c r="J24" s="64">
        <f>SUM(K13:K23)</f>
        <v>249003.35000000003</v>
      </c>
      <c r="K24" s="64"/>
      <c r="L24" s="22"/>
      <c r="M24" s="34">
        <f>ROUND(SUM(M13:M23),2)</f>
        <v>41500.559999999998</v>
      </c>
    </row>
    <row r="27" spans="1:13">
      <c r="H27" s="55" t="s">
        <v>67</v>
      </c>
      <c r="I27" s="25"/>
    </row>
    <row r="28" spans="1:13">
      <c r="I28" s="25"/>
    </row>
    <row r="30" spans="1:13">
      <c r="D30" s="26"/>
      <c r="E30" s="26"/>
      <c r="F30" s="26"/>
    </row>
    <row r="31" spans="1:13">
      <c r="D31" s="26"/>
      <c r="E31" s="26"/>
      <c r="F31" s="26"/>
    </row>
    <row r="32" spans="1:13">
      <c r="D32" s="26"/>
      <c r="E32" s="26"/>
      <c r="F32" s="26"/>
    </row>
    <row r="33" spans="4:7">
      <c r="D33" s="26"/>
      <c r="E33" s="26"/>
      <c r="F33" s="26"/>
    </row>
    <row r="34" spans="4:7">
      <c r="D34" s="26"/>
      <c r="E34" s="26"/>
      <c r="F34" s="26"/>
      <c r="G34" s="22" t="s">
        <v>79</v>
      </c>
    </row>
    <row r="35" spans="4:7">
      <c r="D35" s="26"/>
      <c r="E35" s="26"/>
      <c r="F35" s="26"/>
    </row>
    <row r="36" spans="4:7">
      <c r="D36" s="36"/>
      <c r="E36" s="36"/>
      <c r="F36" s="36"/>
    </row>
    <row r="37" spans="4:7">
      <c r="D37" s="26"/>
      <c r="E37" s="26"/>
      <c r="F37" s="26"/>
    </row>
    <row r="38" spans="4:7">
      <c r="D38" s="26"/>
      <c r="E38" s="26"/>
      <c r="F38" s="26"/>
    </row>
    <row r="39" spans="4:7">
      <c r="D39" s="26"/>
      <c r="E39" s="26"/>
      <c r="F39" s="26"/>
    </row>
    <row r="40" spans="4:7">
      <c r="D40" s="37"/>
      <c r="E40" s="37"/>
      <c r="F40" s="37"/>
    </row>
    <row r="41" spans="4:7">
      <c r="D41" s="26"/>
      <c r="E41" s="26"/>
      <c r="F41" s="26"/>
    </row>
    <row r="42" spans="4:7">
      <c r="D42" s="26"/>
      <c r="E42" s="26"/>
      <c r="F42" s="26"/>
    </row>
  </sheetData>
  <autoFilter ref="A12:M12"/>
  <mergeCells count="26">
    <mergeCell ref="A1:K1"/>
    <mergeCell ref="A2:E2"/>
    <mergeCell ref="H2:K2"/>
    <mergeCell ref="A3:E3"/>
    <mergeCell ref="H3:K3"/>
    <mergeCell ref="A4:E4"/>
    <mergeCell ref="H4:K4"/>
    <mergeCell ref="A5:E5"/>
    <mergeCell ref="H5:K5"/>
    <mergeCell ref="A24:I24"/>
    <mergeCell ref="J24:K24"/>
    <mergeCell ref="A6:K6"/>
    <mergeCell ref="A7:K7"/>
    <mergeCell ref="A8:J8"/>
    <mergeCell ref="A9:K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conditionalFormatting sqref="C59:D59">
    <cfRule type="expression" dxfId="0" priority="1" stopIfTrue="1">
      <formula>LEN(#REF!)&lt;1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J10" sqref="J10"/>
    </sheetView>
  </sheetViews>
  <sheetFormatPr defaultRowHeight="15"/>
  <cols>
    <col min="3" max="9" width="0" hidden="1" customWidth="1"/>
    <col min="11" max="12" width="0" hidden="1" customWidth="1"/>
    <col min="13" max="13" width="10.42578125" hidden="1" customWidth="1"/>
    <col min="15" max="15" width="10.28515625" hidden="1" customWidth="1"/>
  </cols>
  <sheetData>
    <row r="1" spans="1:16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2" spans="1:16" s="49" customFormat="1" ht="39.6" customHeight="1">
      <c r="A2" s="40">
        <v>3</v>
      </c>
      <c r="B2" s="41" t="s">
        <v>27</v>
      </c>
      <c r="C2" s="42" t="s">
        <v>28</v>
      </c>
      <c r="D2" s="42" t="s">
        <v>29</v>
      </c>
      <c r="E2" s="42" t="s">
        <v>30</v>
      </c>
      <c r="F2" s="43" t="s">
        <v>31</v>
      </c>
      <c r="G2" s="44" t="s">
        <v>26</v>
      </c>
      <c r="H2" s="45">
        <v>270</v>
      </c>
      <c r="I2" s="46">
        <v>885.46</v>
      </c>
      <c r="J2" s="47">
        <f t="shared" ref="J2:J11" ca="1" si="0">ROUND(I2*$K$9,2)</f>
        <v>932.57</v>
      </c>
      <c r="K2" s="48">
        <f t="shared" ref="K2:K11" ca="1" si="1">ROUND(PRODUCT(H2,J2),2)</f>
        <v>251793.9</v>
      </c>
      <c r="L2" s="49">
        <v>20</v>
      </c>
      <c r="M2" s="50">
        <f t="shared" ref="M2:M11" ca="1" si="2">K2/6</f>
        <v>41965.65</v>
      </c>
      <c r="N2" s="38">
        <v>200</v>
      </c>
      <c r="O2" s="51">
        <f t="shared" ref="O2:O11" ca="1" si="3">N2*J2</f>
        <v>186514</v>
      </c>
      <c r="P2" s="49">
        <f t="shared" ref="P2:P11" ca="1" si="4">N2*J2</f>
        <v>186514</v>
      </c>
    </row>
    <row r="3" spans="1:16" s="49" customFormat="1" ht="39.75" customHeight="1">
      <c r="A3" s="40">
        <v>2</v>
      </c>
      <c r="B3" s="41" t="s">
        <v>21</v>
      </c>
      <c r="C3" s="42" t="s">
        <v>22</v>
      </c>
      <c r="D3" s="42" t="s">
        <v>23</v>
      </c>
      <c r="E3" s="42" t="s">
        <v>24</v>
      </c>
      <c r="F3" s="43" t="s">
        <v>25</v>
      </c>
      <c r="G3" s="44" t="s">
        <v>26</v>
      </c>
      <c r="H3" s="45">
        <v>45</v>
      </c>
      <c r="I3" s="46">
        <v>1428.43</v>
      </c>
      <c r="J3" s="47">
        <f t="shared" ca="1" si="0"/>
        <v>1504.42</v>
      </c>
      <c r="K3" s="48">
        <f t="shared" ca="1" si="1"/>
        <v>67698.899999999994</v>
      </c>
      <c r="L3" s="49">
        <v>20</v>
      </c>
      <c r="M3" s="50">
        <f t="shared" ca="1" si="2"/>
        <v>11283.15</v>
      </c>
      <c r="N3" s="38">
        <v>60</v>
      </c>
      <c r="O3" s="51">
        <f t="shared" ca="1" si="3"/>
        <v>90265.200000000012</v>
      </c>
      <c r="P3" s="49">
        <f t="shared" ca="1" si="4"/>
        <v>90265.200000000012</v>
      </c>
    </row>
    <row r="4" spans="1:16" s="49" customFormat="1" ht="39.75" customHeight="1">
      <c r="A4" s="40">
        <v>4</v>
      </c>
      <c r="B4" s="41" t="s">
        <v>32</v>
      </c>
      <c r="C4" s="42" t="s">
        <v>33</v>
      </c>
      <c r="D4" s="42" t="s">
        <v>34</v>
      </c>
      <c r="E4" s="42" t="s">
        <v>35</v>
      </c>
      <c r="F4" s="43" t="s">
        <v>36</v>
      </c>
      <c r="G4" s="44" t="s">
        <v>26</v>
      </c>
      <c r="H4" s="45">
        <v>30</v>
      </c>
      <c r="I4" s="46">
        <v>169.89</v>
      </c>
      <c r="J4" s="47">
        <f t="shared" ca="1" si="0"/>
        <v>178.93</v>
      </c>
      <c r="K4" s="48">
        <f t="shared" ca="1" si="1"/>
        <v>5367.9</v>
      </c>
      <c r="L4" s="49">
        <v>20</v>
      </c>
      <c r="M4" s="50">
        <f t="shared" ca="1" si="2"/>
        <v>894.65</v>
      </c>
      <c r="N4" s="38">
        <v>33</v>
      </c>
      <c r="O4" s="51">
        <f t="shared" ca="1" si="3"/>
        <v>5904.6900000000005</v>
      </c>
      <c r="P4" s="49">
        <f t="shared" ca="1" si="4"/>
        <v>5904.6900000000005</v>
      </c>
    </row>
    <row r="5" spans="1:16" s="49" customFormat="1" ht="39.75" customHeight="1">
      <c r="A5" s="40">
        <v>6</v>
      </c>
      <c r="B5" s="41" t="s">
        <v>41</v>
      </c>
      <c r="C5" s="42" t="s">
        <v>42</v>
      </c>
      <c r="D5" s="42" t="s">
        <v>34</v>
      </c>
      <c r="E5" s="42" t="s">
        <v>43</v>
      </c>
      <c r="F5" s="43" t="s">
        <v>44</v>
      </c>
      <c r="G5" s="44" t="s">
        <v>26</v>
      </c>
      <c r="H5" s="45">
        <v>60</v>
      </c>
      <c r="I5" s="46">
        <v>67.61</v>
      </c>
      <c r="J5" s="47">
        <f t="shared" ca="1" si="0"/>
        <v>71.209999999999994</v>
      </c>
      <c r="K5" s="48">
        <f t="shared" ca="1" si="1"/>
        <v>4272.6000000000004</v>
      </c>
      <c r="L5" s="49">
        <v>20</v>
      </c>
      <c r="M5" s="50">
        <f t="shared" ca="1" si="2"/>
        <v>712.1</v>
      </c>
      <c r="N5" s="38">
        <v>30</v>
      </c>
      <c r="O5" s="51">
        <f t="shared" ca="1" si="3"/>
        <v>2136.2999999999997</v>
      </c>
      <c r="P5" s="49">
        <f t="shared" ca="1" si="4"/>
        <v>2136.2999999999997</v>
      </c>
    </row>
    <row r="6" spans="1:16" s="49" customFormat="1" ht="57" customHeight="1">
      <c r="A6" s="40">
        <v>5</v>
      </c>
      <c r="B6" s="41" t="s">
        <v>37</v>
      </c>
      <c r="C6" s="42" t="s">
        <v>38</v>
      </c>
      <c r="D6" s="42" t="s">
        <v>17</v>
      </c>
      <c r="E6" s="42" t="s">
        <v>39</v>
      </c>
      <c r="F6" s="43" t="s">
        <v>40</v>
      </c>
      <c r="G6" s="44" t="s">
        <v>26</v>
      </c>
      <c r="H6" s="45">
        <v>105</v>
      </c>
      <c r="I6" s="46">
        <v>380.17</v>
      </c>
      <c r="J6" s="47">
        <f t="shared" ca="1" si="0"/>
        <v>400.4</v>
      </c>
      <c r="K6" s="48">
        <f t="shared" ca="1" si="1"/>
        <v>42042</v>
      </c>
      <c r="L6" s="49">
        <v>20</v>
      </c>
      <c r="M6" s="50">
        <f t="shared" ca="1" si="2"/>
        <v>7007</v>
      </c>
      <c r="N6" s="38">
        <v>76.5</v>
      </c>
      <c r="O6" s="51">
        <f t="shared" ca="1" si="3"/>
        <v>30630.6</v>
      </c>
      <c r="P6" s="49">
        <f t="shared" ca="1" si="4"/>
        <v>30630.6</v>
      </c>
    </row>
    <row r="7" spans="1:16" s="22" customFormat="1" ht="39.75" hidden="1" customHeight="1">
      <c r="A7" s="12">
        <v>7</v>
      </c>
      <c r="B7" s="13" t="s">
        <v>45</v>
      </c>
      <c r="C7" s="14" t="s">
        <v>46</v>
      </c>
      <c r="D7" s="14" t="s">
        <v>17</v>
      </c>
      <c r="E7" s="14" t="s">
        <v>47</v>
      </c>
      <c r="F7" s="15" t="s">
        <v>48</v>
      </c>
      <c r="G7" s="16" t="s">
        <v>26</v>
      </c>
      <c r="H7" s="17">
        <v>3</v>
      </c>
      <c r="I7" s="18">
        <v>339.76</v>
      </c>
      <c r="J7" s="19">
        <f t="shared" ca="1" si="0"/>
        <v>357.84</v>
      </c>
      <c r="K7" s="20">
        <f t="shared" ca="1" si="1"/>
        <v>1073.52</v>
      </c>
      <c r="L7" s="22">
        <v>20</v>
      </c>
      <c r="M7" s="33">
        <f t="shared" ca="1" si="2"/>
        <v>178.92</v>
      </c>
      <c r="N7" s="38"/>
      <c r="O7" s="39">
        <f t="shared" ca="1" si="3"/>
        <v>0</v>
      </c>
      <c r="P7" s="22">
        <f t="shared" ca="1" si="4"/>
        <v>0</v>
      </c>
    </row>
    <row r="8" spans="1:16" s="22" customFormat="1" ht="39.75" hidden="1" customHeight="1">
      <c r="A8" s="12">
        <v>8</v>
      </c>
      <c r="B8" s="13" t="s">
        <v>49</v>
      </c>
      <c r="C8" s="14" t="s">
        <v>50</v>
      </c>
      <c r="D8" s="14" t="s">
        <v>34</v>
      </c>
      <c r="E8" s="14" t="s">
        <v>51</v>
      </c>
      <c r="F8" s="15" t="s">
        <v>52</v>
      </c>
      <c r="G8" s="16" t="s">
        <v>26</v>
      </c>
      <c r="H8" s="17">
        <v>8.25</v>
      </c>
      <c r="I8" s="18">
        <v>26.47</v>
      </c>
      <c r="J8" s="19">
        <f t="shared" ca="1" si="0"/>
        <v>27.88</v>
      </c>
      <c r="K8" s="20">
        <f t="shared" ca="1" si="1"/>
        <v>230.01</v>
      </c>
      <c r="L8" s="22">
        <v>20</v>
      </c>
      <c r="M8" s="33">
        <f t="shared" ca="1" si="2"/>
        <v>38.335000000000001</v>
      </c>
      <c r="N8" s="38"/>
      <c r="O8" s="39">
        <f t="shared" ca="1" si="3"/>
        <v>0</v>
      </c>
      <c r="P8" s="22">
        <f t="shared" ca="1" si="4"/>
        <v>0</v>
      </c>
    </row>
    <row r="9" spans="1:16" s="49" customFormat="1" ht="39.75" customHeight="1">
      <c r="A9" s="40">
        <v>9</v>
      </c>
      <c r="B9" s="41" t="s">
        <v>53</v>
      </c>
      <c r="C9" s="42" t="s">
        <v>54</v>
      </c>
      <c r="D9" s="42" t="s">
        <v>17</v>
      </c>
      <c r="E9" s="42" t="s">
        <v>55</v>
      </c>
      <c r="F9" s="43" t="s">
        <v>56</v>
      </c>
      <c r="G9" s="44" t="s">
        <v>26</v>
      </c>
      <c r="H9" s="45">
        <v>135</v>
      </c>
      <c r="I9" s="46">
        <v>537.49</v>
      </c>
      <c r="J9" s="47">
        <f t="shared" ca="1" si="0"/>
        <v>566.08000000000004</v>
      </c>
      <c r="K9" s="48">
        <f t="shared" ca="1" si="1"/>
        <v>76420.800000000003</v>
      </c>
      <c r="L9" s="49">
        <v>20</v>
      </c>
      <c r="M9" s="50">
        <f t="shared" ca="1" si="2"/>
        <v>12736.800000000001</v>
      </c>
      <c r="N9" s="38">
        <v>90</v>
      </c>
      <c r="O9" s="51">
        <f t="shared" ca="1" si="3"/>
        <v>50947.200000000004</v>
      </c>
      <c r="P9" s="49">
        <f t="shared" ca="1" si="4"/>
        <v>50947.200000000004</v>
      </c>
    </row>
    <row r="10" spans="1:16" s="49" customFormat="1" ht="39.75" customHeight="1">
      <c r="A10" s="40">
        <v>10</v>
      </c>
      <c r="B10" s="41" t="s">
        <v>57</v>
      </c>
      <c r="C10" s="42" t="s">
        <v>58</v>
      </c>
      <c r="D10" s="42" t="s">
        <v>17</v>
      </c>
      <c r="E10" s="42" t="s">
        <v>59</v>
      </c>
      <c r="F10" s="43" t="s">
        <v>60</v>
      </c>
      <c r="G10" s="44" t="s">
        <v>26</v>
      </c>
      <c r="H10" s="45">
        <v>30</v>
      </c>
      <c r="I10" s="46">
        <v>204.29</v>
      </c>
      <c r="J10" s="47">
        <f t="shared" ca="1" si="0"/>
        <v>215.16</v>
      </c>
      <c r="K10" s="48">
        <f t="shared" ca="1" si="1"/>
        <v>6454.8</v>
      </c>
      <c r="L10" s="49">
        <v>20</v>
      </c>
      <c r="M10" s="50">
        <f t="shared" ca="1" si="2"/>
        <v>1075.8</v>
      </c>
      <c r="N10" s="38">
        <v>35</v>
      </c>
      <c r="O10" s="51">
        <f t="shared" ca="1" si="3"/>
        <v>7530.5999999999995</v>
      </c>
      <c r="P10" s="49">
        <f t="shared" ca="1" si="4"/>
        <v>7530.5999999999995</v>
      </c>
    </row>
    <row r="11" spans="1:16" s="22" customFormat="1" ht="43.5" customHeight="1">
      <c r="A11" s="12">
        <v>11</v>
      </c>
      <c r="B11" s="13" t="s">
        <v>61</v>
      </c>
      <c r="C11" s="14" t="s">
        <v>62</v>
      </c>
      <c r="D11" s="14" t="s">
        <v>63</v>
      </c>
      <c r="E11" s="21" t="s">
        <v>64</v>
      </c>
      <c r="F11" s="15" t="s">
        <v>65</v>
      </c>
      <c r="G11" s="16" t="s">
        <v>26</v>
      </c>
      <c r="H11" s="17">
        <v>156</v>
      </c>
      <c r="I11" s="18">
        <v>869.72</v>
      </c>
      <c r="J11" s="19">
        <f t="shared" ca="1" si="0"/>
        <v>915.99</v>
      </c>
      <c r="K11" s="20">
        <f t="shared" ca="1" si="1"/>
        <v>142894.44</v>
      </c>
      <c r="L11" s="22">
        <v>20</v>
      </c>
      <c r="M11" s="33">
        <f t="shared" ca="1" si="2"/>
        <v>23815.74</v>
      </c>
      <c r="N11" s="38">
        <v>90</v>
      </c>
      <c r="O11" s="39">
        <f t="shared" ca="1" si="3"/>
        <v>82439.100000000006</v>
      </c>
      <c r="P11" s="22">
        <f t="shared" ca="1" si="4"/>
        <v>82439.100000000006</v>
      </c>
    </row>
  </sheetData>
  <autoFilter ref="A1:P1">
    <sortState ref="A2:P11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Supercomp</dc:creator>
  <cp:lastModifiedBy>user</cp:lastModifiedBy>
  <dcterms:created xsi:type="dcterms:W3CDTF">2025-12-19T10:44:20Z</dcterms:created>
  <dcterms:modified xsi:type="dcterms:W3CDTF">2026-04-28T10:47:07Z</dcterms:modified>
</cp:coreProperties>
</file>