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250" windowHeight="11730"/>
  </bookViews>
  <sheets>
    <sheet name="Лист1" sheetId="3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J29" i="3" l="1"/>
  <c r="K29" i="3"/>
  <c r="L29" i="3"/>
  <c r="J34" i="3"/>
  <c r="K34" i="3"/>
  <c r="L34" i="3"/>
  <c r="M34" i="3" s="1"/>
  <c r="J39" i="3"/>
  <c r="K39" i="3"/>
  <c r="L39" i="3"/>
  <c r="J44" i="3"/>
  <c r="K44" i="3"/>
  <c r="L44" i="3"/>
  <c r="J48" i="3"/>
  <c r="K48" i="3"/>
  <c r="L48" i="3"/>
  <c r="J52" i="3"/>
  <c r="K52" i="3"/>
  <c r="L52" i="3"/>
  <c r="J56" i="3"/>
  <c r="K56" i="3"/>
  <c r="L56" i="3"/>
  <c r="J59" i="3"/>
  <c r="K59" i="3"/>
  <c r="L59" i="3"/>
  <c r="M59" i="3" s="1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I56" i="3"/>
  <c r="H57" i="3"/>
  <c r="I57" i="3"/>
  <c r="H58" i="3"/>
  <c r="I58" i="3"/>
  <c r="H59" i="3"/>
  <c r="I59" i="3"/>
  <c r="H60" i="3"/>
  <c r="I60" i="3"/>
  <c r="H61" i="3"/>
  <c r="I61" i="3"/>
  <c r="N93" i="3"/>
  <c r="M93" i="3"/>
  <c r="L93" i="3"/>
  <c r="N92" i="3"/>
  <c r="M92" i="3"/>
  <c r="L92" i="3"/>
  <c r="N91" i="3"/>
  <c r="M91" i="3"/>
  <c r="L91" i="3"/>
  <c r="N90" i="3"/>
  <c r="M90" i="3"/>
  <c r="L90" i="3"/>
  <c r="N89" i="3"/>
  <c r="M89" i="3"/>
  <c r="L89" i="3"/>
  <c r="N88" i="3"/>
  <c r="M88" i="3"/>
  <c r="L88" i="3"/>
  <c r="N87" i="3"/>
  <c r="M87" i="3"/>
  <c r="L87" i="3"/>
  <c r="N86" i="3"/>
  <c r="M86" i="3"/>
  <c r="L86" i="3"/>
  <c r="N85" i="3"/>
  <c r="M85" i="3"/>
  <c r="L85" i="3"/>
  <c r="N84" i="3"/>
  <c r="M84" i="3"/>
  <c r="L84" i="3"/>
  <c r="N83" i="3"/>
  <c r="M83" i="3"/>
  <c r="L83" i="3"/>
  <c r="N82" i="3"/>
  <c r="M82" i="3"/>
  <c r="L82" i="3"/>
  <c r="N81" i="3"/>
  <c r="M81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N73" i="3"/>
  <c r="M73" i="3"/>
  <c r="L73" i="3"/>
  <c r="N72" i="3"/>
  <c r="M72" i="3"/>
  <c r="L72" i="3"/>
  <c r="M56" i="3"/>
  <c r="M52" i="3"/>
  <c r="M48" i="3"/>
  <c r="M44" i="3"/>
  <c r="M39" i="3"/>
  <c r="M29" i="3"/>
  <c r="N23" i="3"/>
  <c r="N22" i="3"/>
  <c r="N21" i="3"/>
  <c r="M16" i="3"/>
  <c r="M62" i="3" l="1"/>
  <c r="M94" i="3"/>
  <c r="N24" i="3"/>
</calcChain>
</file>

<file path=xl/sharedStrings.xml><?xml version="1.0" encoding="utf-8"?>
<sst xmlns="http://schemas.openxmlformats.org/spreadsheetml/2006/main" count="235" uniqueCount="117">
  <si>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</si>
  <si>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</si>
  <si>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</si>
  <si>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</si>
  <si>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</si>
  <si>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</si>
  <si>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</si>
  <si>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Пушкинского района Санкт-Петербурга</t>
  </si>
  <si>
    <t>ИТОГО:</t>
  </si>
  <si>
    <t>Директор ГБОУ школа № 606</t>
  </si>
  <si>
    <t>________________ М.М. Шмулевич</t>
  </si>
  <si>
    <t>Цена из реестра товаров руб., с НДС</t>
  </si>
  <si>
    <t>Цена из распоряж КГЗ №100-р руб., с НДС</t>
  </si>
  <si>
    <t>Цена за ед., руб., с НДС</t>
  </si>
  <si>
    <t>шт.</t>
  </si>
  <si>
    <t>_________________И.Н. Орловская</t>
  </si>
  <si>
    <t xml:space="preserve">Начальник отдела образования </t>
  </si>
  <si>
    <t>Расчет начальной (максимальной) цены контракта, заключаемого с единственным поставщиком (подрядчиком, исполнителем),</t>
  </si>
  <si>
    <t>Наименование</t>
  </si>
  <si>
    <t>НМЦК с НДС, руб.</t>
  </si>
  <si>
    <t>Расчет №1</t>
  </si>
  <si>
    <t>Расчет №2</t>
  </si>
  <si>
    <t>Расчет №3</t>
  </si>
  <si>
    <t>Итого:</t>
  </si>
  <si>
    <t>Расчет составил: контрактный управляющий                                                          Рыбкина О.В.</t>
  </si>
  <si>
    <t>ОКПД2/КТРУ</t>
  </si>
  <si>
    <t>ККН</t>
  </si>
  <si>
    <t>Наименование товара</t>
  </si>
  <si>
    <t>Характеристики товара</t>
  </si>
  <si>
    <t>№ по приложению № 2 к ППр СПб №489</t>
  </si>
  <si>
    <t>Цена из оаспоряжения КГЗ № 100-р, руб., с НДС</t>
  </si>
  <si>
    <t>Цена из реестра товаров, в т.ч. НДС, руб.</t>
  </si>
  <si>
    <t>Среднеквадратичное отклонение</t>
  </si>
  <si>
    <t>Коэффициент вариации</t>
  </si>
  <si>
    <t>Цена за ед., в т. ч. НДС, руб.</t>
  </si>
  <si>
    <t>Сумма, руб., с НДС</t>
  </si>
  <si>
    <t>17.12.14.129/17.12.14.110-00000006</t>
  </si>
  <si>
    <t>Бумага для офисной техники</t>
  </si>
  <si>
    <t xml:space="preserve"> Характеристика применяется  ≥ 80.00000000000 &lt; 90.00000000000 Г (Грамм)
Формат: А4
Цветность: Цветная
Количество листов в пачке: ≥ 100.00000000000 шт (Штука)
Количество цветов в пачке: 5 шт (Штука)
Тон:Пастельный
Неоновый
Интенсивный
Медиум
Соответствие нормативно-технической документации: ТУ производителя
</t>
  </si>
  <si>
    <t>пач</t>
  </si>
  <si>
    <t>_</t>
  </si>
  <si>
    <t xml:space="preserve">25.99.23.000/25.99.23.000-00000020 </t>
  </si>
  <si>
    <t xml:space="preserve">Скрепки металлические </t>
  </si>
  <si>
    <t xml:space="preserve">Длина, max:≤ 30.0000 ММ (Миллиметр)
Длина, min: ≥ 26.0000 ММ (Миллиметр)
Количество штук в упаковке:  ≥ 100.0000
Форма:Овальная
Покрытие материала: Цветное полимерное
Фактура поверхности:Гладкая
Вид упаковки: Картонная коробка
Соответствие нормативно-технической документации:
 Характеристика применяется     
РСТ РСФСР 38-87
ТУ производителя
</t>
  </si>
  <si>
    <t>упак</t>
  </si>
  <si>
    <t>28.24.11.000/28.24.11.000-00000007</t>
  </si>
  <si>
    <t>Пистолет клеевой электрический</t>
  </si>
  <si>
    <t>Диаметр клеевого стержня:
 Характеристика применяется     
7 ММ (Миллиметр)
Мощность:
 Характеристика применяется     
 &lt; 30.0000 ВТ (Ватт)
 ≥ 30.0000 &lt; 50.0000 ВТ (Ватт)
 ≥ 50.0000 &lt; 100.0000 ВТ (Ватт)
Наличие курка: Да
Наличие режима регулировки температуры: Нет
Производительность, г/мин:
 Характеристика применяется     
 &lt; 5.0000
 ≥ 10.0000 &lt; 15.0000
 ≥ 5.0000 &lt; 10.0000
 ≥ 15.0000 &lt; 20.0000
 ≥ 20.0000 &lt; 25.0000
Рабочая температура:&lt; 100.0000 ГРАД ЦЕЛЬС (Градус Цельсия)
 ≥ 200.0000 ГРАД ЦЕЛЬС (Градус Цельсия)
 ≥ 100.0000 &lt; 150.0000 ГРАД ЦЕЛЬС (Градус Цельсия)
 ≥ 150.0000 &lt; 200.0000 ГРАД ЦЕЛЬС (Градус Цельсия)
Стержни в комплекте: Да
Нет
Тип питания:
 Характеристика применяется     
от сети
Соответствие нормативно-технической документации:
 Характеристика применяется     
ТУ производителя</t>
  </si>
  <si>
    <t xml:space="preserve">"В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 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 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а также №326-р от 29.06.2020 г. «Об утверждении требований к закупаемым администрацией Пушкинского района Санкт- Петербурга, подведомственными ей казенными и бюджетными учреждениями отдельным видам товаров, работ, услуг (в том числе предельных цен товаров, работ, услуг)."           
</t>
  </si>
  <si>
    <t>ОКПД2</t>
  </si>
  <si>
    <t>Источник ценовой информации*</t>
  </si>
  <si>
    <t>Цена, в т.ч. НДС, руб.</t>
  </si>
  <si>
    <t>Наименьшая цена включая НДС, руб.</t>
  </si>
  <si>
    <t>32.30.15.114</t>
  </si>
  <si>
    <t>Волан для бадминтона</t>
  </si>
  <si>
    <t>Вид волана: Перьевой
Скорость волана: Медленная; Средняя; Быстрая
Количество перьев: не менее 14 не более 16 ШТ
Общая высота волана: не более 74 ММ
Диаметр оперения: не более 54 ММ
Диаметр пробки (основания): не менее 25 не более 28 ММ
Масса волана: не менее 4,75 не более 5,5 Г
Количество в упаковке: ≥12
Соответствие стандартам BWF: Нет; Да
Соответствие нормативно-технической документации: ТУ производителя</t>
  </si>
  <si>
    <t>32.30.15.231</t>
  </si>
  <si>
    <t xml:space="preserve">Мяч волейбольный </t>
  </si>
  <si>
    <t>Вид мяча: Любительский
Вид спорта: Классический волейбол
Размер: 5
Материал покрышки: Синтетический; Натуральный
Материал камеры: Резина; Латекс; Поливинилхлорид; Бутил
Количество панелей: ≥16; ≥12 и &lt;16; &lt;12 ШТ
Тип соединения панелей: Клеевая; Термосшивка; Гибридная сшивка; Машинная сшивка; Ручная сшивка
Наличие сертификата FIVB: Нет
Соответствие нормативно-технической документации: ТУ производителя</t>
  </si>
  <si>
    <t>ШТ</t>
  </si>
  <si>
    <t>Мяч для настольного тенниса</t>
  </si>
  <si>
    <t>Категория: 1
Уровень игры: Начинающий; Любительский
Материал: Пластик; Целлулоид
Диаметр: ≥40; &lt;40 ММ
Масса: не менее 2,5 не более 2,77 Г
Количество в упаковке: ≤10 ШТ
Соответствие стандарту ITTF: Отсутствие
Соответствие нормативно-технической документации: Приказ Минспорта России от 19.12.2017 № 1083 "Правила вида спорта "настольный теннис"; ТУ производителя</t>
  </si>
  <si>
    <t>УПАК</t>
  </si>
  <si>
    <t>Мяч баскетбольный</t>
  </si>
  <si>
    <t>Вид мяча: Любительский
Размер: 7; 6; 5; 3
Материал покрышки: Синтетический; Натуральный
Материал камеры: Резина; Латекс; Поливинилхлорид; Бутил
Количество панелей: ≥16; &gt;14 и ≤16; &gt;10 и ≤14; &gt;6 и ≤10; ≤6 ШТ
Камера с армированной нейлоновой нитью: Нет; Да
Тип соединения панелей: Клееный
Наличие сертификата FIBA: Нет; Да
Соответствие нормативно-технической документации: ГОСТ Р 56434-2015; ТУ производителя</t>
  </si>
  <si>
    <t xml:space="preserve">Мяч футбольный </t>
  </si>
  <si>
    <t>Вид мяча: Любительский
Материал покрышки: Синтетический
Материал камеры: Бутилкаучук; Резина; Полиэстер; Латекс; Полиуретан; Термополиуретан; Бутил
Тип соединения панелей: Клееный; Термосшивка; Гибридная сшивка; Машинная сшивка; Ручная сшивка
Количество панелей: &gt;26; &gt;20 и ≤26; &gt;14 и ≤20; &gt;8 и ≤14; ≤8 ШТ
Наличие сертификата FIFA: Нет
Размер: 5
Подкладочный слой: ≥3; ≥2; &lt;2
Соответствие нормативно-технической документации: ТУ производителя</t>
  </si>
  <si>
    <t>32.40.39.212</t>
  </si>
  <si>
    <t xml:space="preserve">Шар надувной
</t>
  </si>
  <si>
    <t>Вид газа для заполнения шара: Атмосферный воздух; Без газа; Гелий
Диаметр: ≥ 30  и  &lt; 40 СМ
Количество штук в упаковке: ≥ 20 и &lt; 30; ≥ 30  и  &lt; 40 ШТ
Материал: Латекс
Наличие изображения: Нет
Цвет: Триколор
Наличие надписи: Нет
Шар фигурный: Нет
Упаковка: Наличие
Соответствие нормативно-технической документации: ТУ производителя</t>
  </si>
  <si>
    <t>20.52.10.190</t>
  </si>
  <si>
    <t>Стержень клеевой для термоклеевого пистолета</t>
  </si>
  <si>
    <t>Диаметр стержня: ≥7 ММ
Длина стержня: ≥200 ММ
Количество стержней в упаковке: ≥ 60 ШТ
Цветность: Бесцветный
Длина стержня, max: не менее 200 не более 300 ММ
Вес упаковки: не менее 0,9 не более 1,1 КГ
Соответствие нормативно-технической документации: ГОСТ 19445-93; ТУ производителя</t>
  </si>
  <si>
    <t>Вид газа для заполнения шара: Атмосферный воздух; Без газа; Гелий
Диаметр: ≥ 30  и  &lt; 40 СМ
Количество штук в упаковке: ≥ 50  и  &lt; 60 ШТ
Материал: Латекс
Наличие изображения: Нет
Цвет: По согласованию с заказчиком
Спецэффект цвета: Наличие/Отсутствие
Наличие надписи: Нет
Шар фигурный: Нет
Упаковка: Наличие
Соответствие нормативно-технической документации: ТУ производителя</t>
  </si>
  <si>
    <t>* Реестр товаров 2 квартала 2026 года</t>
  </si>
  <si>
    <t>Ед.изм.</t>
  </si>
  <si>
    <t>Наименьшая цена за ед., руб., с НДС</t>
  </si>
  <si>
    <t>Среднее квадратичное отклонение</t>
  </si>
  <si>
    <t>Коэффициент вариации *</t>
  </si>
  <si>
    <t>КП Вх. №48/26 от 14.04.2026 г.</t>
  </si>
  <si>
    <t>КП Вх. №49/26 от 14.04.2026 г.</t>
  </si>
  <si>
    <t>КП Вх. №50/26 от 14.04.2026 г.</t>
  </si>
  <si>
    <t>32.40.39.290</t>
  </si>
  <si>
    <t>набор</t>
  </si>
  <si>
    <t>Мыльные пузыри</t>
  </si>
  <si>
    <t>-</t>
  </si>
  <si>
    <t>58.11.13.000</t>
  </si>
  <si>
    <t>Раскраска для мальчиков</t>
  </si>
  <si>
    <t>Раскраска для девочек</t>
  </si>
  <si>
    <t>32.40.42.199</t>
  </si>
  <si>
    <t>Пазлы</t>
  </si>
  <si>
    <t>Наклейки для мальчиков</t>
  </si>
  <si>
    <t>Наклейки для девочек</t>
  </si>
  <si>
    <t>32.99.53.190</t>
  </si>
  <si>
    <t>Значки</t>
  </si>
  <si>
    <t>Шар надувной (25 см)</t>
  </si>
  <si>
    <t>Шар надувной (13 см)</t>
  </si>
  <si>
    <t>32.40.42.000</t>
  </si>
  <si>
    <t>шт</t>
  </si>
  <si>
    <t>Настольная игра "Мини-Словодел"</t>
  </si>
  <si>
    <t>Настольная игра "Морской бой"</t>
  </si>
  <si>
    <t>32.30.15.000</t>
  </si>
  <si>
    <t>Набор для бадминтона</t>
  </si>
  <si>
    <t>Настольная игра "Большой квак"</t>
  </si>
  <si>
    <t>Настольая игра "Пятнашки в ряд"</t>
  </si>
  <si>
    <t>Настольная игра "Баланс стулья"</t>
  </si>
  <si>
    <t>Настольная игра "Ловушка для лягушки"</t>
  </si>
  <si>
    <t>Настольная игра "Повелитель пирамиды"</t>
  </si>
  <si>
    <t>Игра "Кидай Лови"</t>
  </si>
  <si>
    <t>Развивающая игра "Резиночки"</t>
  </si>
  <si>
    <t>Настольная игра на логику</t>
  </si>
  <si>
    <t>Табло для подсчёта очков в игре</t>
  </si>
  <si>
    <t>Набор для настольного тенниса</t>
  </si>
  <si>
    <t xml:space="preserve">Определение начальной (максимальной) цены контракта проведено в соответствии с частью 2 статьи 22 Федерального закона от 05.04.2013 № 44-ФЗ с применением метода сопоставимых рыночных цен (анализа рынка) контракта, заключаемого с единственным поставщиком (подрядчиком, исполнителем).
При расчете НМЦК использовались следующие источники ценовой информации: коммерческие предложения трех (3) потенциальных поставщиков от 14.04.2026 г.
</t>
  </si>
  <si>
    <t>«___»  апреля  2026 г.</t>
  </si>
  <si>
    <t>«____» апреля 2026 г.</t>
  </si>
  <si>
    <t xml:space="preserve">  на поставку настольных игр, спортивного инвентаря, канцелярских товаров и развивающих наборов для ГБОУ школа № 606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</si>
</sst>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2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sz val="12"/>
      <color rgb="FF000000"/>
      <name val="Calibri"/>
      <family val="2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20"/>
      <color theme="1"/>
      <name val="Calibri"/>
      <family val="2"/>
      <scheme val="minor"/>
    </font>
    <font>
      <b/>
      <sz val="20"/>
      <color rgb="FF000000"/>
      <name val="Times New Roman"/>
      <family val="1"/>
      <charset val="204"/>
    </font>
    <font>
      <sz val="20"/>
      <color rgb="FF000000"/>
      <name val="Calibri"/>
      <family val="2"/>
      <charset val="204"/>
    </font>
    <font>
      <sz val="14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37">
    <xf numFmtId="0" fontId="0" fillId="0" borderId="0" xfId="0"/>
    <xf numFmtId="0" fontId="9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/>
    <xf numFmtId="0" fontId="14" fillId="0" borderId="0" xfId="0" applyFont="1"/>
    <xf numFmtId="0" fontId="13" fillId="0" borderId="5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righ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left"/>
    </xf>
    <xf numFmtId="2" fontId="9" fillId="0" borderId="0" xfId="2" applyNumberFormat="1" applyFont="1" applyFill="1" applyBorder="1"/>
    <xf numFmtId="0" fontId="13" fillId="0" borderId="5" xfId="2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6" fillId="0" borderId="5" xfId="2" applyNumberFormat="1" applyFont="1" applyFill="1" applyBorder="1" applyAlignment="1">
      <alignment horizontal="center" vertical="center" wrapText="1"/>
    </xf>
    <xf numFmtId="0" fontId="15" fillId="2" borderId="5" xfId="2" applyFont="1" applyFill="1" applyBorder="1" applyAlignment="1">
      <alignment horizontal="center" vertical="center" wrapText="1"/>
    </xf>
    <xf numFmtId="0" fontId="15" fillId="2" borderId="8" xfId="2" applyFont="1" applyFill="1" applyBorder="1" applyAlignment="1">
      <alignment horizontal="center" vertical="center" wrapText="1"/>
    </xf>
    <xf numFmtId="164" fontId="15" fillId="2" borderId="5" xfId="2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right" vertical="center" wrapText="1"/>
    </xf>
    <xf numFmtId="4" fontId="16" fillId="0" borderId="0" xfId="2" applyNumberFormat="1" applyFont="1" applyFill="1" applyBorder="1" applyAlignment="1">
      <alignment horizontal="center" vertical="center" wrapText="1"/>
    </xf>
    <xf numFmtId="2" fontId="12" fillId="0" borderId="0" xfId="2" applyNumberFormat="1" applyFont="1" applyFill="1" applyBorder="1"/>
    <xf numFmtId="4" fontId="18" fillId="0" borderId="10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2" fontId="18" fillId="0" borderId="10" xfId="0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0" xfId="2" applyFont="1" applyFill="1" applyBorder="1"/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1" fontId="13" fillId="0" borderId="5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Fill="1" applyBorder="1" applyAlignment="1">
      <alignment horizontal="center" vertical="center" shrinkToFit="1"/>
    </xf>
    <xf numFmtId="4" fontId="15" fillId="0" borderId="5" xfId="0" applyNumberFormat="1" applyFont="1" applyFill="1" applyBorder="1" applyAlignment="1">
      <alignment horizontal="center" vertical="center" shrinkToFit="1"/>
    </xf>
    <xf numFmtId="2" fontId="18" fillId="0" borderId="5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/>
    <xf numFmtId="0" fontId="2" fillId="2" borderId="5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9" fillId="0" borderId="0" xfId="0" applyFont="1"/>
    <xf numFmtId="0" fontId="20" fillId="0" borderId="0" xfId="0" applyFont="1"/>
    <xf numFmtId="0" fontId="8" fillId="0" borderId="0" xfId="0" applyFont="1" applyBorder="1" applyAlignment="1">
      <alignment horizontal="left" vertical="center" wrapText="1"/>
    </xf>
    <xf numFmtId="0" fontId="21" fillId="0" borderId="0" xfId="0" applyFont="1"/>
    <xf numFmtId="0" fontId="8" fillId="0" borderId="0" xfId="0" applyFont="1"/>
    <xf numFmtId="0" fontId="11" fillId="0" borderId="0" xfId="0" applyFont="1"/>
    <xf numFmtId="0" fontId="23" fillId="0" borderId="0" xfId="2" applyFont="1" applyFill="1" applyBorder="1" applyAlignment="1">
      <alignment horizontal="center"/>
    </xf>
    <xf numFmtId="4" fontId="7" fillId="0" borderId="5" xfId="2" applyNumberFormat="1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2" fontId="6" fillId="2" borderId="5" xfId="2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2" fontId="6" fillId="0" borderId="5" xfId="2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" fontId="5" fillId="0" borderId="5" xfId="0" applyNumberFormat="1" applyFont="1" applyFill="1" applyBorder="1" applyAlignment="1">
      <alignment horizontal="center" vertical="center" shrinkToFit="1"/>
    </xf>
    <xf numFmtId="4" fontId="5" fillId="0" borderId="5" xfId="0" applyNumberFormat="1" applyFont="1" applyFill="1" applyBorder="1" applyAlignment="1">
      <alignment horizontal="center" vertical="center" shrinkToFit="1"/>
    </xf>
    <xf numFmtId="4" fontId="7" fillId="0" borderId="5" xfId="0" applyNumberFormat="1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right" vertical="center" wrapText="1"/>
    </xf>
    <xf numFmtId="0" fontId="22" fillId="0" borderId="9" xfId="0" applyFont="1" applyFill="1" applyBorder="1" applyAlignment="1">
      <alignment horizontal="right" vertical="center" wrapText="1"/>
    </xf>
    <xf numFmtId="0" fontId="22" fillId="0" borderId="10" xfId="0" applyFont="1" applyFill="1" applyBorder="1" applyAlignment="1">
      <alignment horizontal="right" vertical="center" wrapText="1"/>
    </xf>
    <xf numFmtId="0" fontId="1" fillId="0" borderId="2" xfId="2" applyFont="1" applyFill="1" applyBorder="1" applyAlignment="1">
      <alignment horizontal="left" wrapText="1"/>
    </xf>
    <xf numFmtId="0" fontId="16" fillId="0" borderId="5" xfId="0" applyFont="1" applyFill="1" applyBorder="1" applyAlignment="1">
      <alignment horizontal="center" vertical="center" wrapText="1"/>
    </xf>
    <xf numFmtId="2" fontId="16" fillId="0" borderId="5" xfId="2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top" wrapText="1"/>
    </xf>
    <xf numFmtId="0" fontId="13" fillId="0" borderId="5" xfId="0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2" fontId="6" fillId="0" borderId="4" xfId="0" applyNumberFormat="1" applyFont="1" applyFill="1" applyBorder="1" applyAlignment="1">
      <alignment horizontal="center" vertical="center" wrapText="1"/>
    </xf>
    <xf numFmtId="4" fontId="6" fillId="0" borderId="7" xfId="2" applyNumberFormat="1" applyFont="1" applyFill="1" applyBorder="1" applyAlignment="1">
      <alignment horizontal="center" vertical="center" wrapText="1"/>
    </xf>
    <xf numFmtId="4" fontId="6" fillId="0" borderId="11" xfId="2" applyNumberFormat="1" applyFont="1" applyFill="1" applyBorder="1" applyAlignment="1">
      <alignment horizontal="center" vertical="center" wrapText="1"/>
    </xf>
    <xf numFmtId="4" fontId="6" fillId="0" borderId="12" xfId="2" applyNumberFormat="1" applyFont="1" applyFill="1" applyBorder="1" applyAlignment="1">
      <alignment horizontal="center" vertical="center" wrapText="1"/>
    </xf>
    <xf numFmtId="4" fontId="6" fillId="0" borderId="13" xfId="2" applyNumberFormat="1" applyFont="1" applyFill="1" applyBorder="1" applyAlignment="1">
      <alignment horizontal="center" vertical="center" wrapText="1"/>
    </xf>
    <xf numFmtId="4" fontId="6" fillId="0" borderId="6" xfId="2" applyNumberFormat="1" applyFont="1" applyFill="1" applyBorder="1" applyAlignment="1">
      <alignment horizontal="center" vertical="center" wrapText="1"/>
    </xf>
    <xf numFmtId="4" fontId="6" fillId="0" borderId="14" xfId="2" applyNumberFormat="1" applyFont="1" applyFill="1" applyBorder="1" applyAlignment="1">
      <alignment horizontal="center" vertical="center" wrapText="1"/>
    </xf>
    <xf numFmtId="0" fontId="22" fillId="0" borderId="8" xfId="2" applyFont="1" applyFill="1" applyBorder="1" applyAlignment="1">
      <alignment horizontal="right" vertical="center" wrapText="1"/>
    </xf>
    <xf numFmtId="0" fontId="22" fillId="0" borderId="9" xfId="2" applyFont="1" applyFill="1" applyBorder="1" applyAlignment="1">
      <alignment horizontal="right" vertical="center" wrapText="1"/>
    </xf>
    <xf numFmtId="0" fontId="22" fillId="0" borderId="10" xfId="2" applyFont="1" applyFill="1" applyBorder="1" applyAlignment="1">
      <alignment horizontal="right" vertical="center" wrapText="1"/>
    </xf>
    <xf numFmtId="4" fontId="7" fillId="0" borderId="8" xfId="2" applyNumberFormat="1" applyFont="1" applyFill="1" applyBorder="1" applyAlignment="1">
      <alignment horizontal="center" vertical="center" wrapText="1"/>
    </xf>
    <xf numFmtId="4" fontId="7" fillId="0" borderId="10" xfId="2" applyNumberFormat="1" applyFont="1" applyFill="1" applyBorder="1" applyAlignment="1">
      <alignment horizontal="center" vertical="center" wrapText="1"/>
    </xf>
    <xf numFmtId="0" fontId="15" fillId="0" borderId="5" xfId="2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164" fontId="18" fillId="0" borderId="1" xfId="0" applyNumberFormat="1" applyFont="1" applyFill="1" applyBorder="1" applyAlignment="1">
      <alignment horizontal="center" vertical="center" wrapText="1"/>
    </xf>
    <xf numFmtId="164" fontId="18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2" fontId="6" fillId="0" borderId="7" xfId="2" applyNumberFormat="1" applyFont="1" applyFill="1" applyBorder="1" applyAlignment="1">
      <alignment horizontal="center" vertical="center" wrapText="1"/>
    </xf>
    <xf numFmtId="2" fontId="6" fillId="0" borderId="11" xfId="2" applyNumberFormat="1" applyFont="1" applyFill="1" applyBorder="1" applyAlignment="1">
      <alignment horizontal="center" vertical="center" wrapText="1"/>
    </xf>
    <xf numFmtId="2" fontId="6" fillId="0" borderId="12" xfId="2" applyNumberFormat="1" applyFont="1" applyFill="1" applyBorder="1" applyAlignment="1">
      <alignment horizontal="center" vertical="center" wrapText="1"/>
    </xf>
    <xf numFmtId="2" fontId="6" fillId="0" borderId="13" xfId="2" applyNumberFormat="1" applyFont="1" applyFill="1" applyBorder="1" applyAlignment="1">
      <alignment horizontal="center" vertical="center" wrapText="1"/>
    </xf>
    <xf numFmtId="2" fontId="6" fillId="0" borderId="6" xfId="2" applyNumberFormat="1" applyFont="1" applyFill="1" applyBorder="1" applyAlignment="1">
      <alignment horizontal="center" vertical="center" wrapText="1"/>
    </xf>
    <xf numFmtId="2" fontId="6" fillId="0" borderId="14" xfId="2" applyNumberFormat="1" applyFont="1" applyFill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center" vertical="center" wrapText="1"/>
    </xf>
    <xf numFmtId="0" fontId="15" fillId="0" borderId="3" xfId="2" applyFont="1" applyFill="1" applyBorder="1" applyAlignment="1">
      <alignment horizontal="center" vertical="center" wrapText="1"/>
    </xf>
    <xf numFmtId="0" fontId="15" fillId="0" borderId="4" xfId="2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164" fontId="18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center" vertical="center"/>
    </xf>
    <xf numFmtId="0" fontId="15" fillId="0" borderId="3" xfId="2" applyFont="1" applyFill="1" applyBorder="1" applyAlignment="1">
      <alignment horizontal="center" vertical="center"/>
    </xf>
    <xf numFmtId="0" fontId="15" fillId="0" borderId="4" xfId="2" applyFont="1" applyFill="1" applyBorder="1" applyAlignment="1">
      <alignment horizontal="center" vertical="center"/>
    </xf>
    <xf numFmtId="164" fontId="15" fillId="0" borderId="1" xfId="2" applyNumberFormat="1" applyFont="1" applyFill="1" applyBorder="1" applyAlignment="1">
      <alignment horizontal="center" vertical="center"/>
    </xf>
    <xf numFmtId="164" fontId="15" fillId="0" borderId="3" xfId="2" applyNumberFormat="1" applyFont="1" applyFill="1" applyBorder="1" applyAlignment="1">
      <alignment horizontal="center" vertical="center"/>
    </xf>
    <xf numFmtId="164" fontId="15" fillId="0" borderId="4" xfId="2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1" fillId="0" borderId="0" xfId="2" applyFont="1" applyFill="1" applyBorder="1" applyAlignment="1">
      <alignment horizontal="left" vertical="top" wrapText="1"/>
    </xf>
    <xf numFmtId="0" fontId="13" fillId="0" borderId="1" xfId="2" applyFont="1" applyFill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4" fontId="22" fillId="0" borderId="9" xfId="2" applyNumberFormat="1" applyFont="1" applyFill="1" applyBorder="1" applyAlignment="1">
      <alignment horizontal="center"/>
    </xf>
    <xf numFmtId="4" fontId="22" fillId="0" borderId="10" xfId="2" applyNumberFormat="1" applyFont="1" applyFill="1" applyBorder="1" applyAlignment="1">
      <alignment horizontal="center"/>
    </xf>
    <xf numFmtId="0" fontId="22" fillId="0" borderId="8" xfId="0" applyFont="1" applyFill="1" applyBorder="1" applyAlignment="1">
      <alignment horizontal="right" vertical="top" wrapText="1"/>
    </xf>
    <xf numFmtId="0" fontId="22" fillId="0" borderId="9" xfId="0" applyFont="1" applyFill="1" applyBorder="1" applyAlignment="1">
      <alignment horizontal="right" vertical="top" wrapText="1"/>
    </xf>
    <xf numFmtId="0" fontId="22" fillId="0" borderId="10" xfId="0" applyFont="1" applyFill="1" applyBorder="1" applyAlignment="1">
      <alignment horizontal="right" vertical="top" wrapText="1"/>
    </xf>
    <xf numFmtId="4" fontId="22" fillId="0" borderId="5" xfId="0" applyNumberFormat="1" applyFont="1" applyFill="1" applyBorder="1" applyAlignment="1">
      <alignment horizontal="center" vertical="center" wrapText="1"/>
    </xf>
    <xf numFmtId="0" fontId="22" fillId="0" borderId="0" xfId="2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21"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  <dxf>
      <font>
        <color rgb="FFFFFFFF"/>
      </font>
      <fill>
        <patternFill patternType="none">
          <bgColor rgb="FFFFFFFF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25</xdr:row>
      <xdr:rowOff>0</xdr:rowOff>
    </xdr:from>
    <xdr:to>
      <xdr:col>2</xdr:col>
      <xdr:colOff>571500</xdr:colOff>
      <xdr:row>25</xdr:row>
      <xdr:rowOff>0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35458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571500</xdr:colOff>
      <xdr:row>26</xdr:row>
      <xdr:rowOff>0</xdr:rowOff>
    </xdr:to>
    <xdr:pic>
      <xdr:nvPicPr>
        <xdr:cNvPr id="5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5650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26</xdr:row>
      <xdr:rowOff>0</xdr:rowOff>
    </xdr:from>
    <xdr:to>
      <xdr:col>3</xdr:col>
      <xdr:colOff>571500</xdr:colOff>
      <xdr:row>26</xdr:row>
      <xdr:rowOff>0</xdr:rowOff>
    </xdr:to>
    <xdr:pic>
      <xdr:nvPicPr>
        <xdr:cNvPr id="6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8175" y="25650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&#1047;&#1072;&#1082;&#1091;&#1087;&#1082;&#1080;%202024\2026\&#1050;&#1072;&#1085;&#1094;&#1077;&#1083;&#1103;&#1088;&#1080;&#1103;%202026\&#1051;&#1072;&#1075;&#1077;&#1088;&#1100;%20(&#1096;&#1072;&#1088;&#1099;,%20&#1088;&#1072;&#1089;&#1082;&#1088;&#1072;&#1089;&#1082;&#1080;,%20&#1087;&#1072;&#1079;&#1083;&#1099;,\&#1056;&#1072;&#1089;&#1095;&#1077;&#1090;%20&#1087;&#1088;&#1077;&#1080;&#1084;&#1091;&#1097;&#1077;&#1089;&#1090;&#1074;&#1072;+&#1054;&#10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"/>
    </sheetNames>
    <sheetDataSet>
      <sheetData sheetId="0">
        <row r="31">
          <cell r="I31" t="str">
            <v>2780113607724000141 от 11.12.2024</v>
          </cell>
          <cell r="J31">
            <v>593.46</v>
          </cell>
          <cell r="K31">
            <v>50.16</v>
          </cell>
          <cell r="L31">
            <v>9.01</v>
          </cell>
          <cell r="M31">
            <v>470</v>
          </cell>
        </row>
        <row r="32">
          <cell r="I32" t="str">
            <v>2781616410125000017 от 19.05.2025</v>
          </cell>
          <cell r="J32">
            <v>573.03</v>
          </cell>
        </row>
        <row r="33">
          <cell r="I33" t="str">
            <v>Экранная копия от 20.01.2026 № 04-71/26-0-0</v>
          </cell>
          <cell r="J33">
            <v>560</v>
          </cell>
        </row>
        <row r="34">
          <cell r="I34" t="str">
            <v>Экранная копия от 20.01.2026 № 04-90/26-0-0</v>
          </cell>
          <cell r="J34">
            <v>587</v>
          </cell>
        </row>
        <row r="35">
          <cell r="I35" t="str">
            <v>Ответ на запрос от 02.02.2026 № 04-385/26-0-0</v>
          </cell>
          <cell r="J35">
            <v>470</v>
          </cell>
        </row>
        <row r="36">
          <cell r="I36" t="str">
            <v>2781015172325000008 от 17.03.2025</v>
          </cell>
          <cell r="J36">
            <v>1692.87</v>
          </cell>
          <cell r="K36">
            <v>117.84</v>
          </cell>
          <cell r="L36">
            <v>7.53</v>
          </cell>
          <cell r="M36">
            <v>1390</v>
          </cell>
        </row>
        <row r="37">
          <cell r="I37" t="str">
            <v>2781015179424000031 от 09.08.2024</v>
          </cell>
          <cell r="J37">
            <v>1611.69</v>
          </cell>
        </row>
        <row r="38">
          <cell r="I38" t="str">
            <v>Экранная копия от 20.01.2026 № 04-73/26-0-0</v>
          </cell>
          <cell r="J38">
            <v>1390</v>
          </cell>
        </row>
        <row r="39">
          <cell r="I39" t="str">
            <v>Экранная копия от 20.01.2026 № 04-89/26-0-0</v>
          </cell>
          <cell r="J39">
            <v>1620</v>
          </cell>
        </row>
        <row r="40">
          <cell r="I40" t="str">
            <v>Ответ на запрос от 02.02.2026 № 04-385/26-0-0</v>
          </cell>
          <cell r="J40">
            <v>1507</v>
          </cell>
        </row>
        <row r="41">
          <cell r="I41" t="str">
            <v>2780415789325000020 от 09.06.2025</v>
          </cell>
          <cell r="J41">
            <v>250.85</v>
          </cell>
          <cell r="K41">
            <v>25.02</v>
          </cell>
          <cell r="L41">
            <v>9.77</v>
          </cell>
          <cell r="M41">
            <v>220</v>
          </cell>
        </row>
        <row r="42">
          <cell r="I42" t="str">
            <v>2780433385224000028 от 20.05.2024</v>
          </cell>
          <cell r="J42">
            <v>258.98</v>
          </cell>
        </row>
        <row r="43">
          <cell r="I43" t="str">
            <v>Экранная копия от 20.01.2026 № 04-73/26-0-0</v>
          </cell>
          <cell r="J43">
            <v>220</v>
          </cell>
        </row>
        <row r="44">
          <cell r="I44" t="str">
            <v>Экранная копия от 20.01.2026 № 04-88/26-0-0</v>
          </cell>
          <cell r="J44">
            <v>260</v>
          </cell>
        </row>
        <row r="45">
          <cell r="I45" t="str">
            <v>Ответ на запрос от 26.02.2026 № 04-2021/26-0-0</v>
          </cell>
          <cell r="J45">
            <v>290</v>
          </cell>
        </row>
        <row r="46">
          <cell r="I46" t="str">
            <v>2781015179424000031 от 09.08.2024</v>
          </cell>
          <cell r="J46">
            <v>1170.53</v>
          </cell>
          <cell r="K46">
            <v>93.91</v>
          </cell>
          <cell r="L46">
            <v>8.7799999999999994</v>
          </cell>
          <cell r="M46">
            <v>946</v>
          </cell>
        </row>
        <row r="47">
          <cell r="I47" t="str">
            <v>2782032979725000024 от 20.06.2025</v>
          </cell>
          <cell r="J47">
            <v>1061.1300000000001</v>
          </cell>
        </row>
        <row r="48">
          <cell r="I48" t="str">
            <v>Экранная копия от 20.01.2026 № 04-73/26-0-0</v>
          </cell>
          <cell r="J48">
            <v>1100</v>
          </cell>
        </row>
        <row r="49">
          <cell r="I49" t="str">
            <v>Ответ на запрос от 02.02.2026 № 04-385/26-0-0</v>
          </cell>
          <cell r="J49">
            <v>946</v>
          </cell>
        </row>
        <row r="50">
          <cell r="I50" t="str">
            <v>2780410523925000168 от 24.06.2025</v>
          </cell>
          <cell r="J50">
            <v>1497.37</v>
          </cell>
          <cell r="K50">
            <v>63.92</v>
          </cell>
          <cell r="L50">
            <v>4.24</v>
          </cell>
          <cell r="M50">
            <v>1434.41</v>
          </cell>
        </row>
        <row r="51">
          <cell r="I51" t="str">
            <v>2781015261424000064 от 16.09.2024</v>
          </cell>
          <cell r="J51">
            <v>1434.41</v>
          </cell>
        </row>
        <row r="52">
          <cell r="I52" t="str">
            <v>Экранная копия от 20.01.2026 № 04-99/26-0-0</v>
          </cell>
          <cell r="J52">
            <v>1590</v>
          </cell>
        </row>
        <row r="53">
          <cell r="I53" t="str">
            <v>Ответ на запрос от 02.02.2026 № 04-385/26-0-0</v>
          </cell>
          <cell r="J53">
            <v>1504</v>
          </cell>
        </row>
        <row r="54">
          <cell r="I54" t="str">
            <v>2780211429124000029 от 21.10.2024</v>
          </cell>
          <cell r="J54">
            <v>339.57</v>
          </cell>
          <cell r="K54">
            <v>34.78</v>
          </cell>
          <cell r="L54">
            <v>9.4700000000000006</v>
          </cell>
          <cell r="M54">
            <v>339.57</v>
          </cell>
        </row>
        <row r="55">
          <cell r="I55" t="str">
            <v>Экранная копия от 17.02.2026 № 04-1522/26-0-0</v>
          </cell>
          <cell r="J55">
            <v>375</v>
          </cell>
        </row>
        <row r="56">
          <cell r="I56" t="str">
            <v>Экранная копия от 17.02.2026 № 04-1536/26-0-0</v>
          </cell>
          <cell r="J56">
            <v>413.23</v>
          </cell>
        </row>
        <row r="57">
          <cell r="I57" t="str">
            <v>Экранная копия от 18.02.2026 № 04-1760/26-0-0</v>
          </cell>
          <cell r="J57">
            <v>341</v>
          </cell>
        </row>
        <row r="58">
          <cell r="I58" t="str">
            <v>Экранная копия от 05.02.2026 № 04-789/26-0-0</v>
          </cell>
          <cell r="J58">
            <v>768.18</v>
          </cell>
          <cell r="K58">
            <v>140.47</v>
          </cell>
          <cell r="L58">
            <v>20.93</v>
          </cell>
          <cell r="M58">
            <v>510</v>
          </cell>
        </row>
        <row r="59">
          <cell r="I59" t="str">
            <v>Экранная копия от 06.02.2026 № 04-914/26-0-0</v>
          </cell>
          <cell r="J59">
            <v>510</v>
          </cell>
        </row>
        <row r="60">
          <cell r="I60" t="str">
            <v>Ответ на запрос от 10.02.2026 № 04-1105/26-0-0</v>
          </cell>
          <cell r="J60">
            <v>735</v>
          </cell>
        </row>
        <row r="61">
          <cell r="I61" t="str">
            <v>2780702651425000023 от 15.09.2025</v>
          </cell>
          <cell r="J61">
            <v>163.68</v>
          </cell>
          <cell r="K61">
            <v>37.15</v>
          </cell>
          <cell r="L61">
            <v>17.98</v>
          </cell>
          <cell r="M61">
            <v>163.68</v>
          </cell>
        </row>
        <row r="62">
          <cell r="I62" t="str">
            <v>Экранная копия от 17.02.2026 № 04-1522/26-0-0</v>
          </cell>
          <cell r="J62">
            <v>229</v>
          </cell>
        </row>
        <row r="63">
          <cell r="I63" t="str">
            <v>Экранная копия от 18.02.2026 № 04-1741/26-0-0</v>
          </cell>
          <cell r="J63">
            <v>227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95"/>
  <sheetViews>
    <sheetView tabSelected="1" topLeftCell="B19" workbookViewId="0">
      <selection activeCell="B14" sqref="B14:L14"/>
    </sheetView>
  </sheetViews>
  <sheetFormatPr defaultRowHeight="15" x14ac:dyDescent="0.25"/>
  <cols>
    <col min="1" max="1" width="9.28515625" bestFit="1" customWidth="1"/>
    <col min="2" max="2" width="19.42578125" customWidth="1"/>
    <col min="3" max="3" width="12.5703125" customWidth="1"/>
    <col min="4" max="4" width="26.5703125" customWidth="1"/>
    <col min="5" max="5" width="39" customWidth="1"/>
    <col min="6" max="6" width="19.140625" customWidth="1"/>
    <col min="7" max="7" width="12.28515625" customWidth="1"/>
    <col min="8" max="8" width="23.85546875" customWidth="1"/>
    <col min="9" max="9" width="21.28515625" customWidth="1"/>
    <col min="10" max="10" width="16.5703125" customWidth="1"/>
    <col min="11" max="11" width="15.28515625" customWidth="1"/>
    <col min="12" max="12" width="15.85546875" customWidth="1"/>
    <col min="13" max="13" width="18" customWidth="1"/>
    <col min="14" max="14" width="17.85546875" customWidth="1"/>
  </cols>
  <sheetData>
    <row r="2" spans="1:15" ht="26.25" x14ac:dyDescent="0.4">
      <c r="B2" s="40" t="s">
        <v>0</v>
      </c>
      <c r="C2" s="41"/>
      <c r="D2" s="41"/>
      <c r="E2" s="42"/>
      <c r="F2" s="42"/>
      <c r="G2" s="42"/>
      <c r="H2" s="42"/>
      <c r="I2" s="43"/>
      <c r="J2" s="43"/>
      <c r="K2" s="40" t="s">
        <v>1</v>
      </c>
      <c r="L2" s="41"/>
      <c r="M2" s="41"/>
      <c r="N2" s="43"/>
    </row>
    <row r="3" spans="1:15" ht="26.25" x14ac:dyDescent="0.4">
      <c r="B3" s="44" t="s">
        <v>16</v>
      </c>
      <c r="C3" s="41"/>
      <c r="D3" s="41"/>
      <c r="E3" s="42"/>
      <c r="F3" s="42"/>
      <c r="G3" s="42"/>
      <c r="H3" s="42"/>
      <c r="I3" s="43"/>
      <c r="J3" s="43"/>
      <c r="K3" s="45" t="s">
        <v>9</v>
      </c>
      <c r="L3" s="41"/>
      <c r="M3" s="41"/>
      <c r="N3" s="43"/>
    </row>
    <row r="4" spans="1:15" ht="26.25" x14ac:dyDescent="0.4">
      <c r="B4" s="44" t="s">
        <v>2</v>
      </c>
      <c r="C4" s="41"/>
      <c r="D4" s="41"/>
      <c r="E4" s="42"/>
      <c r="F4" s="42"/>
      <c r="G4" s="42"/>
      <c r="H4" s="42"/>
      <c r="I4" s="43"/>
      <c r="J4" s="43"/>
      <c r="K4" s="45" t="s">
        <v>7</v>
      </c>
      <c r="L4" s="41"/>
      <c r="M4" s="41"/>
      <c r="N4" s="43"/>
    </row>
    <row r="5" spans="1:15" ht="26.25" x14ac:dyDescent="0.4">
      <c r="B5" s="44" t="s">
        <v>3</v>
      </c>
      <c r="C5" s="41"/>
      <c r="D5" s="41"/>
      <c r="E5" s="42"/>
      <c r="F5" s="42"/>
      <c r="G5" s="42"/>
      <c r="H5" s="42"/>
      <c r="I5" s="43"/>
      <c r="J5" s="43"/>
      <c r="K5" s="45"/>
      <c r="L5" s="41"/>
      <c r="M5" s="41"/>
      <c r="N5" s="43"/>
    </row>
    <row r="6" spans="1:15" ht="26.25" x14ac:dyDescent="0.4">
      <c r="B6" s="44" t="s">
        <v>15</v>
      </c>
      <c r="C6" s="41"/>
      <c r="D6" s="41"/>
      <c r="E6" s="42"/>
      <c r="F6" s="42"/>
      <c r="G6" s="42"/>
      <c r="H6" s="42"/>
      <c r="I6" s="43"/>
      <c r="J6" s="43"/>
      <c r="K6" s="45" t="s">
        <v>10</v>
      </c>
      <c r="L6" s="41"/>
      <c r="M6" s="41"/>
      <c r="N6" s="43"/>
    </row>
    <row r="7" spans="1:15" ht="26.25" x14ac:dyDescent="0.4">
      <c r="B7" s="44" t="s">
        <v>114</v>
      </c>
      <c r="C7" s="41"/>
      <c r="D7" s="41"/>
      <c r="E7" s="42"/>
      <c r="F7" s="42"/>
      <c r="G7" s="42"/>
      <c r="H7" s="42"/>
      <c r="I7" s="43"/>
      <c r="J7" s="43"/>
      <c r="K7" s="45" t="s">
        <v>115</v>
      </c>
      <c r="L7" s="41"/>
      <c r="M7" s="41"/>
      <c r="N7" s="43"/>
    </row>
    <row r="8" spans="1:15" ht="26.25" x14ac:dyDescent="0.4">
      <c r="B8" s="44"/>
      <c r="C8" s="41"/>
      <c r="D8" s="41"/>
      <c r="E8" s="42"/>
      <c r="F8" s="42"/>
      <c r="G8" s="42"/>
      <c r="H8" s="42"/>
      <c r="I8" s="43"/>
      <c r="J8" s="43"/>
      <c r="K8" s="45"/>
      <c r="L8" s="41"/>
      <c r="M8" s="41"/>
      <c r="N8" s="43"/>
    </row>
    <row r="9" spans="1:15" ht="3" customHeight="1" x14ac:dyDescent="0.4"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</row>
    <row r="10" spans="1:15" ht="26.25" x14ac:dyDescent="0.4">
      <c r="A10" s="2"/>
      <c r="B10" s="131" t="s">
        <v>17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46"/>
      <c r="O10" s="3"/>
    </row>
    <row r="11" spans="1:15" ht="54" customHeight="1" x14ac:dyDescent="0.25">
      <c r="A11" s="2"/>
      <c r="B11" s="132" t="s">
        <v>116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3"/>
    </row>
    <row r="12" spans="1:15" ht="18.75" x14ac:dyDescent="0.25">
      <c r="A12" s="35" t="s">
        <v>4</v>
      </c>
      <c r="B12" s="133" t="s">
        <v>18</v>
      </c>
      <c r="C12" s="134"/>
      <c r="D12" s="134"/>
      <c r="E12" s="134"/>
      <c r="F12" s="134"/>
      <c r="G12" s="134"/>
      <c r="H12" s="134"/>
      <c r="I12" s="134"/>
      <c r="J12" s="134"/>
      <c r="K12" s="134"/>
      <c r="L12" s="135"/>
      <c r="M12" s="136" t="s">
        <v>19</v>
      </c>
      <c r="N12" s="136"/>
      <c r="O12" s="3"/>
    </row>
    <row r="13" spans="1:15" ht="25.5" x14ac:dyDescent="0.25">
      <c r="A13" s="36">
        <v>1</v>
      </c>
      <c r="B13" s="122" t="s">
        <v>20</v>
      </c>
      <c r="C13" s="123"/>
      <c r="D13" s="123"/>
      <c r="E13" s="123"/>
      <c r="F13" s="123"/>
      <c r="G13" s="123"/>
      <c r="H13" s="123"/>
      <c r="I13" s="123"/>
      <c r="J13" s="123"/>
      <c r="K13" s="123"/>
      <c r="L13" s="124"/>
      <c r="M13" s="130">
        <v>11302.36</v>
      </c>
      <c r="N13" s="130"/>
      <c r="O13" s="3"/>
    </row>
    <row r="14" spans="1:15" ht="25.5" x14ac:dyDescent="0.25">
      <c r="A14" s="36">
        <v>2</v>
      </c>
      <c r="B14" s="122" t="s">
        <v>21</v>
      </c>
      <c r="C14" s="123"/>
      <c r="D14" s="123"/>
      <c r="E14" s="123"/>
      <c r="F14" s="123"/>
      <c r="G14" s="123"/>
      <c r="H14" s="123"/>
      <c r="I14" s="123"/>
      <c r="J14" s="123"/>
      <c r="K14" s="123"/>
      <c r="L14" s="124"/>
      <c r="M14" s="83">
        <v>28214.55</v>
      </c>
      <c r="N14" s="84"/>
      <c r="O14" s="3"/>
    </row>
    <row r="15" spans="1:15" ht="25.5" x14ac:dyDescent="0.35">
      <c r="A15" s="36">
        <v>3</v>
      </c>
      <c r="B15" s="122" t="s">
        <v>22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4"/>
      <c r="M15" s="125">
        <v>49912</v>
      </c>
      <c r="N15" s="126"/>
      <c r="O15" s="3"/>
    </row>
    <row r="16" spans="1:15" ht="25.5" x14ac:dyDescent="0.25">
      <c r="A16" s="127" t="s">
        <v>23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9"/>
      <c r="M16" s="130">
        <f>M15+M14+M13</f>
        <v>89428.91</v>
      </c>
      <c r="N16" s="130"/>
      <c r="O16" s="3"/>
    </row>
    <row r="17" spans="1:15" ht="15.75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7"/>
      <c r="N17" s="7"/>
      <c r="O17" s="3"/>
    </row>
    <row r="18" spans="1:15" ht="15.75" x14ac:dyDescent="0.25">
      <c r="A18" s="8" t="s">
        <v>24</v>
      </c>
      <c r="B18" s="8"/>
      <c r="C18" s="8"/>
      <c r="D18" s="8"/>
      <c r="E18" s="8"/>
      <c r="F18" s="6"/>
      <c r="G18" s="6"/>
      <c r="H18" s="6"/>
      <c r="I18" s="6"/>
      <c r="J18" s="6"/>
      <c r="K18" s="6"/>
      <c r="L18" s="6"/>
      <c r="M18" s="7"/>
      <c r="N18" s="7"/>
      <c r="O18" s="3"/>
    </row>
    <row r="19" spans="1:15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9" t="s">
        <v>20</v>
      </c>
      <c r="N19" s="1"/>
      <c r="O19" s="3"/>
    </row>
    <row r="20" spans="1:15" ht="77.25" customHeight="1" x14ac:dyDescent="0.25">
      <c r="A20" s="10" t="s">
        <v>4</v>
      </c>
      <c r="B20" s="11" t="s">
        <v>25</v>
      </c>
      <c r="C20" s="11" t="s">
        <v>26</v>
      </c>
      <c r="D20" s="12" t="s">
        <v>27</v>
      </c>
      <c r="E20" s="12" t="s">
        <v>28</v>
      </c>
      <c r="F20" s="12" t="s">
        <v>29</v>
      </c>
      <c r="G20" s="12" t="s">
        <v>5</v>
      </c>
      <c r="H20" s="12" t="s">
        <v>6</v>
      </c>
      <c r="I20" s="13" t="s">
        <v>30</v>
      </c>
      <c r="J20" s="13" t="s">
        <v>31</v>
      </c>
      <c r="K20" s="13" t="s">
        <v>32</v>
      </c>
      <c r="L20" s="13" t="s">
        <v>33</v>
      </c>
      <c r="M20" s="13" t="s">
        <v>34</v>
      </c>
      <c r="N20" s="14" t="s">
        <v>35</v>
      </c>
      <c r="O20" s="3"/>
    </row>
    <row r="21" spans="1:15" ht="138" customHeight="1" x14ac:dyDescent="0.25">
      <c r="A21" s="15">
        <v>1</v>
      </c>
      <c r="B21" s="16" t="s">
        <v>36</v>
      </c>
      <c r="C21" s="17">
        <v>19</v>
      </c>
      <c r="D21" s="52" t="s">
        <v>37</v>
      </c>
      <c r="E21" s="37" t="s">
        <v>38</v>
      </c>
      <c r="F21" s="53">
        <v>279</v>
      </c>
      <c r="G21" s="52" t="s">
        <v>39</v>
      </c>
      <c r="H21" s="52">
        <v>10</v>
      </c>
      <c r="I21" s="48">
        <v>527.66999999999996</v>
      </c>
      <c r="J21" s="18" t="s">
        <v>40</v>
      </c>
      <c r="K21" s="18" t="s">
        <v>40</v>
      </c>
      <c r="L21" s="18" t="s">
        <v>40</v>
      </c>
      <c r="M21" s="48">
        <v>527.66999999999996</v>
      </c>
      <c r="N21" s="49">
        <f>M21*H21</f>
        <v>5276.7</v>
      </c>
      <c r="O21" s="3"/>
    </row>
    <row r="22" spans="1:15" ht="136.5" customHeight="1" x14ac:dyDescent="0.25">
      <c r="A22" s="15">
        <v>2</v>
      </c>
      <c r="B22" s="16" t="s">
        <v>41</v>
      </c>
      <c r="C22" s="17">
        <v>52</v>
      </c>
      <c r="D22" s="52" t="s">
        <v>42</v>
      </c>
      <c r="E22" s="34" t="s">
        <v>43</v>
      </c>
      <c r="F22" s="54">
        <v>447</v>
      </c>
      <c r="G22" s="55" t="s">
        <v>44</v>
      </c>
      <c r="H22" s="55">
        <v>11</v>
      </c>
      <c r="I22" s="50">
        <v>80.61</v>
      </c>
      <c r="J22" s="13" t="s">
        <v>40</v>
      </c>
      <c r="K22" s="13" t="s">
        <v>40</v>
      </c>
      <c r="L22" s="13" t="s">
        <v>40</v>
      </c>
      <c r="M22" s="50">
        <v>80.61</v>
      </c>
      <c r="N22" s="51">
        <f>M22*H22</f>
        <v>886.71</v>
      </c>
      <c r="O22" s="3"/>
    </row>
    <row r="23" spans="1:15" ht="106.5" customHeight="1" x14ac:dyDescent="0.25">
      <c r="A23" s="15">
        <v>3</v>
      </c>
      <c r="B23" s="16" t="s">
        <v>45</v>
      </c>
      <c r="C23" s="17">
        <v>41</v>
      </c>
      <c r="D23" s="52" t="s">
        <v>46</v>
      </c>
      <c r="E23" s="34" t="s">
        <v>47</v>
      </c>
      <c r="F23" s="54">
        <v>458</v>
      </c>
      <c r="G23" s="55" t="s">
        <v>14</v>
      </c>
      <c r="H23" s="55">
        <v>5</v>
      </c>
      <c r="I23" s="50">
        <v>1027.79</v>
      </c>
      <c r="J23" s="13" t="s">
        <v>40</v>
      </c>
      <c r="K23" s="13" t="s">
        <v>40</v>
      </c>
      <c r="L23" s="13" t="s">
        <v>40</v>
      </c>
      <c r="M23" s="50">
        <v>1027.79</v>
      </c>
      <c r="N23" s="51">
        <f>M23*H23</f>
        <v>5138.95</v>
      </c>
      <c r="O23" s="3"/>
    </row>
    <row r="24" spans="1:15" ht="25.5" x14ac:dyDescent="0.25">
      <c r="A24" s="80" t="s">
        <v>23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2"/>
      <c r="N24" s="47">
        <f>N23+N22+N21</f>
        <v>11302.36</v>
      </c>
      <c r="O24" s="3"/>
    </row>
    <row r="25" spans="1:15" ht="15" customHeigh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20"/>
      <c r="O25" s="3"/>
    </row>
    <row r="26" spans="1:15" ht="77.25" customHeight="1" x14ac:dyDescent="0.25">
      <c r="A26" s="118" t="s">
        <v>48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3"/>
    </row>
    <row r="27" spans="1:15" ht="20.25" customHeight="1" x14ac:dyDescent="0.25">
      <c r="A27" s="2"/>
      <c r="B27" s="2"/>
      <c r="C27" s="2"/>
      <c r="D27" s="2"/>
      <c r="E27" s="2"/>
      <c r="F27" s="2"/>
      <c r="G27" s="2"/>
      <c r="H27" s="2"/>
      <c r="I27" s="21"/>
      <c r="J27" s="21"/>
      <c r="K27" s="21"/>
      <c r="L27" s="21"/>
      <c r="M27" s="9" t="s">
        <v>21</v>
      </c>
      <c r="N27" s="21"/>
      <c r="O27" s="3"/>
    </row>
    <row r="28" spans="1:15" ht="47.25" x14ac:dyDescent="0.25">
      <c r="A28" s="10" t="s">
        <v>4</v>
      </c>
      <c r="B28" s="11" t="s">
        <v>49</v>
      </c>
      <c r="C28" s="11" t="s">
        <v>26</v>
      </c>
      <c r="D28" s="12" t="s">
        <v>27</v>
      </c>
      <c r="E28" s="12" t="s">
        <v>28</v>
      </c>
      <c r="F28" s="12" t="s">
        <v>5</v>
      </c>
      <c r="G28" s="12" t="s">
        <v>6</v>
      </c>
      <c r="H28" s="13" t="s">
        <v>50</v>
      </c>
      <c r="I28" s="12" t="s">
        <v>51</v>
      </c>
      <c r="J28" s="12" t="s">
        <v>32</v>
      </c>
      <c r="K28" s="12" t="s">
        <v>33</v>
      </c>
      <c r="L28" s="12" t="s">
        <v>52</v>
      </c>
      <c r="M28" s="66" t="s">
        <v>35</v>
      </c>
      <c r="N28" s="66"/>
      <c r="O28" s="3"/>
    </row>
    <row r="29" spans="1:15" ht="32.25" customHeight="1" x14ac:dyDescent="0.25">
      <c r="A29" s="119"/>
      <c r="B29" s="111" t="s">
        <v>53</v>
      </c>
      <c r="C29" s="114">
        <v>1</v>
      </c>
      <c r="D29" s="89" t="s">
        <v>54</v>
      </c>
      <c r="E29" s="91" t="s">
        <v>55</v>
      </c>
      <c r="F29" s="89" t="s">
        <v>44</v>
      </c>
      <c r="G29" s="89">
        <v>3</v>
      </c>
      <c r="H29" s="38" t="str">
        <f>[1]расчет!I31</f>
        <v>2780113607724000141 от 11.12.2024</v>
      </c>
      <c r="I29" s="22">
        <f>[1]расчет!J31</f>
        <v>593.46</v>
      </c>
      <c r="J29" s="108">
        <f>[1]расчет!K31</f>
        <v>50.16</v>
      </c>
      <c r="K29" s="108">
        <f>[1]расчет!L31</f>
        <v>9.01</v>
      </c>
      <c r="L29" s="108">
        <f>[1]расчет!M31</f>
        <v>470</v>
      </c>
      <c r="M29" s="94">
        <f>L29*G29</f>
        <v>1410</v>
      </c>
      <c r="N29" s="95"/>
      <c r="O29" s="3"/>
    </row>
    <row r="30" spans="1:15" ht="34.5" customHeight="1" x14ac:dyDescent="0.25">
      <c r="A30" s="120"/>
      <c r="B30" s="112"/>
      <c r="C30" s="115"/>
      <c r="D30" s="90"/>
      <c r="E30" s="92"/>
      <c r="F30" s="90"/>
      <c r="G30" s="90"/>
      <c r="H30" s="38" t="str">
        <f>[1]расчет!I32</f>
        <v>2781616410125000017 от 19.05.2025</v>
      </c>
      <c r="I30" s="22">
        <f>[1]расчет!J32</f>
        <v>573.03</v>
      </c>
      <c r="J30" s="109"/>
      <c r="K30" s="109"/>
      <c r="L30" s="109"/>
      <c r="M30" s="96"/>
      <c r="N30" s="97"/>
      <c r="O30" s="3"/>
    </row>
    <row r="31" spans="1:15" ht="36" customHeight="1" x14ac:dyDescent="0.25">
      <c r="A31" s="120"/>
      <c r="B31" s="112"/>
      <c r="C31" s="115"/>
      <c r="D31" s="90"/>
      <c r="E31" s="92"/>
      <c r="F31" s="90"/>
      <c r="G31" s="90"/>
      <c r="H31" s="38" t="str">
        <f>[1]расчет!I33</f>
        <v>Экранная копия от 20.01.2026 № 04-71/26-0-0</v>
      </c>
      <c r="I31" s="22">
        <f>[1]расчет!J33</f>
        <v>560</v>
      </c>
      <c r="J31" s="109"/>
      <c r="K31" s="109"/>
      <c r="L31" s="109"/>
      <c r="M31" s="96"/>
      <c r="N31" s="97"/>
      <c r="O31" s="3"/>
    </row>
    <row r="32" spans="1:15" ht="33.75" customHeight="1" x14ac:dyDescent="0.25">
      <c r="A32" s="120"/>
      <c r="B32" s="112"/>
      <c r="C32" s="115"/>
      <c r="D32" s="90"/>
      <c r="E32" s="92"/>
      <c r="F32" s="90"/>
      <c r="G32" s="90"/>
      <c r="H32" s="38" t="str">
        <f>[1]расчет!I34</f>
        <v>Экранная копия от 20.01.2026 № 04-90/26-0-0</v>
      </c>
      <c r="I32" s="22">
        <f>[1]расчет!J34</f>
        <v>587</v>
      </c>
      <c r="J32" s="109"/>
      <c r="K32" s="109"/>
      <c r="L32" s="109"/>
      <c r="M32" s="96"/>
      <c r="N32" s="97"/>
      <c r="O32" s="3"/>
    </row>
    <row r="33" spans="1:15" ht="33.75" customHeight="1" x14ac:dyDescent="0.25">
      <c r="A33" s="121"/>
      <c r="B33" s="113"/>
      <c r="C33" s="116"/>
      <c r="D33" s="93"/>
      <c r="E33" s="117"/>
      <c r="F33" s="93"/>
      <c r="G33" s="93"/>
      <c r="H33" s="38" t="str">
        <f>[1]расчет!I35</f>
        <v>Ответ на запрос от 02.02.2026 № 04-385/26-0-0</v>
      </c>
      <c r="I33" s="22">
        <f>[1]расчет!J35</f>
        <v>470</v>
      </c>
      <c r="J33" s="110"/>
      <c r="K33" s="110"/>
      <c r="L33" s="110"/>
      <c r="M33" s="98"/>
      <c r="N33" s="99"/>
      <c r="O33" s="3"/>
    </row>
    <row r="34" spans="1:15" ht="25.5" customHeight="1" x14ac:dyDescent="0.25">
      <c r="A34" s="100">
        <v>1</v>
      </c>
      <c r="B34" s="111" t="s">
        <v>56</v>
      </c>
      <c r="C34" s="114">
        <v>27</v>
      </c>
      <c r="D34" s="89" t="s">
        <v>57</v>
      </c>
      <c r="E34" s="91" t="s">
        <v>58</v>
      </c>
      <c r="F34" s="89" t="s">
        <v>59</v>
      </c>
      <c r="G34" s="89">
        <v>7</v>
      </c>
      <c r="H34" s="38" t="str">
        <f>[1]расчет!I36</f>
        <v>2781015172325000008 от 17.03.2025</v>
      </c>
      <c r="I34" s="22">
        <f>[1]расчет!J36</f>
        <v>1692.87</v>
      </c>
      <c r="J34" s="108">
        <f>[1]расчет!K36</f>
        <v>117.84</v>
      </c>
      <c r="K34" s="108">
        <f>[1]расчет!L36</f>
        <v>7.53</v>
      </c>
      <c r="L34" s="108">
        <f>[1]расчет!M36</f>
        <v>1390</v>
      </c>
      <c r="M34" s="94">
        <f>L34*G34</f>
        <v>9730</v>
      </c>
      <c r="N34" s="95"/>
      <c r="O34" s="3"/>
    </row>
    <row r="35" spans="1:15" ht="25.5" customHeight="1" x14ac:dyDescent="0.25">
      <c r="A35" s="101"/>
      <c r="B35" s="112"/>
      <c r="C35" s="115"/>
      <c r="D35" s="90"/>
      <c r="E35" s="92"/>
      <c r="F35" s="90"/>
      <c r="G35" s="90"/>
      <c r="H35" s="38" t="str">
        <f>[1]расчет!I37</f>
        <v>2781015179424000031 от 09.08.2024</v>
      </c>
      <c r="I35" s="22">
        <f>[1]расчет!J37</f>
        <v>1611.69</v>
      </c>
      <c r="J35" s="109"/>
      <c r="K35" s="109"/>
      <c r="L35" s="109"/>
      <c r="M35" s="96"/>
      <c r="N35" s="97"/>
      <c r="O35" s="3"/>
    </row>
    <row r="36" spans="1:15" ht="25.5" customHeight="1" x14ac:dyDescent="0.25">
      <c r="A36" s="101"/>
      <c r="B36" s="112"/>
      <c r="C36" s="115"/>
      <c r="D36" s="90"/>
      <c r="E36" s="92"/>
      <c r="F36" s="90"/>
      <c r="G36" s="90"/>
      <c r="H36" s="38" t="str">
        <f>[1]расчет!I38</f>
        <v>Экранная копия от 20.01.2026 № 04-73/26-0-0</v>
      </c>
      <c r="I36" s="22">
        <f>[1]расчет!J38</f>
        <v>1390</v>
      </c>
      <c r="J36" s="109"/>
      <c r="K36" s="109"/>
      <c r="L36" s="109"/>
      <c r="M36" s="96"/>
      <c r="N36" s="97"/>
      <c r="O36" s="3"/>
    </row>
    <row r="37" spans="1:15" ht="25.5" customHeight="1" x14ac:dyDescent="0.25">
      <c r="A37" s="101"/>
      <c r="B37" s="112"/>
      <c r="C37" s="115"/>
      <c r="D37" s="90"/>
      <c r="E37" s="92"/>
      <c r="F37" s="90"/>
      <c r="G37" s="90"/>
      <c r="H37" s="38" t="str">
        <f>[1]расчет!I39</f>
        <v>Экранная копия от 20.01.2026 № 04-89/26-0-0</v>
      </c>
      <c r="I37" s="22">
        <f>[1]расчет!J39</f>
        <v>1620</v>
      </c>
      <c r="J37" s="109"/>
      <c r="K37" s="109"/>
      <c r="L37" s="109"/>
      <c r="M37" s="96"/>
      <c r="N37" s="97"/>
      <c r="O37" s="3"/>
    </row>
    <row r="38" spans="1:15" ht="25.5" customHeight="1" x14ac:dyDescent="0.25">
      <c r="A38" s="102"/>
      <c r="B38" s="113"/>
      <c r="C38" s="116"/>
      <c r="D38" s="93"/>
      <c r="E38" s="117"/>
      <c r="F38" s="93"/>
      <c r="G38" s="93"/>
      <c r="H38" s="38" t="str">
        <f>[1]расчет!I40</f>
        <v>Ответ на запрос от 02.02.2026 № 04-385/26-0-0</v>
      </c>
      <c r="I38" s="22">
        <f>[1]расчет!J40</f>
        <v>1507</v>
      </c>
      <c r="J38" s="110"/>
      <c r="K38" s="110"/>
      <c r="L38" s="110"/>
      <c r="M38" s="98"/>
      <c r="N38" s="99"/>
      <c r="O38" s="3"/>
    </row>
    <row r="39" spans="1:15" ht="25.5" customHeight="1" x14ac:dyDescent="0.25">
      <c r="A39" s="100">
        <v>2</v>
      </c>
      <c r="B39" s="111" t="s">
        <v>56</v>
      </c>
      <c r="C39" s="114">
        <v>30</v>
      </c>
      <c r="D39" s="89" t="s">
        <v>60</v>
      </c>
      <c r="E39" s="91" t="s">
        <v>61</v>
      </c>
      <c r="F39" s="89" t="s">
        <v>62</v>
      </c>
      <c r="G39" s="89">
        <v>10</v>
      </c>
      <c r="H39" s="38" t="str">
        <f>[1]расчет!I41</f>
        <v>2780415789325000020 от 09.06.2025</v>
      </c>
      <c r="I39" s="22">
        <f>[1]расчет!J41</f>
        <v>250.85</v>
      </c>
      <c r="J39" s="108">
        <f>[1]расчет!K41</f>
        <v>25.02</v>
      </c>
      <c r="K39" s="108">
        <f>[1]расчет!L41</f>
        <v>9.77</v>
      </c>
      <c r="L39" s="108">
        <f>[1]расчет!M41</f>
        <v>220</v>
      </c>
      <c r="M39" s="94">
        <f>L39*G39</f>
        <v>2200</v>
      </c>
      <c r="N39" s="95"/>
      <c r="O39" s="3"/>
    </row>
    <row r="40" spans="1:15" ht="25.5" customHeight="1" x14ac:dyDescent="0.25">
      <c r="A40" s="101"/>
      <c r="B40" s="112"/>
      <c r="C40" s="115"/>
      <c r="D40" s="90"/>
      <c r="E40" s="92"/>
      <c r="F40" s="90"/>
      <c r="G40" s="90"/>
      <c r="H40" s="38" t="str">
        <f>[1]расчет!I42</f>
        <v>2780433385224000028 от 20.05.2024</v>
      </c>
      <c r="I40" s="22">
        <f>[1]расчет!J42</f>
        <v>258.98</v>
      </c>
      <c r="J40" s="109"/>
      <c r="K40" s="109"/>
      <c r="L40" s="109"/>
      <c r="M40" s="96"/>
      <c r="N40" s="97"/>
      <c r="O40" s="3"/>
    </row>
    <row r="41" spans="1:15" ht="25.5" customHeight="1" x14ac:dyDescent="0.25">
      <c r="A41" s="101"/>
      <c r="B41" s="112"/>
      <c r="C41" s="115"/>
      <c r="D41" s="90"/>
      <c r="E41" s="92"/>
      <c r="F41" s="90"/>
      <c r="G41" s="90"/>
      <c r="H41" s="38" t="str">
        <f>[1]расчет!I43</f>
        <v>Экранная копия от 20.01.2026 № 04-73/26-0-0</v>
      </c>
      <c r="I41" s="22">
        <f>[1]расчет!J43</f>
        <v>220</v>
      </c>
      <c r="J41" s="109"/>
      <c r="K41" s="109"/>
      <c r="L41" s="109"/>
      <c r="M41" s="96"/>
      <c r="N41" s="97"/>
      <c r="O41" s="3"/>
    </row>
    <row r="42" spans="1:15" ht="25.5" customHeight="1" x14ac:dyDescent="0.25">
      <c r="A42" s="101"/>
      <c r="B42" s="112"/>
      <c r="C42" s="115"/>
      <c r="D42" s="90"/>
      <c r="E42" s="92"/>
      <c r="F42" s="90"/>
      <c r="G42" s="90"/>
      <c r="H42" s="38" t="str">
        <f>[1]расчет!I44</f>
        <v>Экранная копия от 20.01.2026 № 04-88/26-0-0</v>
      </c>
      <c r="I42" s="22">
        <f>[1]расчет!J44</f>
        <v>260</v>
      </c>
      <c r="J42" s="109"/>
      <c r="K42" s="109"/>
      <c r="L42" s="109"/>
      <c r="M42" s="96"/>
      <c r="N42" s="97"/>
      <c r="O42" s="3"/>
    </row>
    <row r="43" spans="1:15" ht="25.5" customHeight="1" x14ac:dyDescent="0.25">
      <c r="A43" s="102"/>
      <c r="B43" s="113"/>
      <c r="C43" s="116"/>
      <c r="D43" s="93"/>
      <c r="E43" s="117"/>
      <c r="F43" s="93"/>
      <c r="G43" s="93"/>
      <c r="H43" s="38" t="str">
        <f>[1]расчет!I45</f>
        <v>Ответ на запрос от 26.02.2026 № 04-2021/26-0-0</v>
      </c>
      <c r="I43" s="22">
        <f>[1]расчет!J45</f>
        <v>290</v>
      </c>
      <c r="J43" s="110"/>
      <c r="K43" s="110"/>
      <c r="L43" s="110"/>
      <c r="M43" s="98"/>
      <c r="N43" s="99"/>
      <c r="O43" s="3"/>
    </row>
    <row r="44" spans="1:15" ht="25.5" customHeight="1" x14ac:dyDescent="0.25">
      <c r="A44" s="100">
        <v>3</v>
      </c>
      <c r="B44" s="111" t="s">
        <v>56</v>
      </c>
      <c r="C44" s="114">
        <v>33</v>
      </c>
      <c r="D44" s="89" t="s">
        <v>63</v>
      </c>
      <c r="E44" s="91" t="s">
        <v>64</v>
      </c>
      <c r="F44" s="89" t="s">
        <v>59</v>
      </c>
      <c r="G44" s="89">
        <v>6</v>
      </c>
      <c r="H44" s="38" t="str">
        <f>[1]расчет!I46</f>
        <v>2781015179424000031 от 09.08.2024</v>
      </c>
      <c r="I44" s="22">
        <f>[1]расчет!J46</f>
        <v>1170.53</v>
      </c>
      <c r="J44" s="108">
        <f>[1]расчет!K46</f>
        <v>93.91</v>
      </c>
      <c r="K44" s="108">
        <f>[1]расчет!L46</f>
        <v>8.7799999999999994</v>
      </c>
      <c r="L44" s="108">
        <f>[1]расчет!M46</f>
        <v>946</v>
      </c>
      <c r="M44" s="94">
        <f>L44*G44</f>
        <v>5676</v>
      </c>
      <c r="N44" s="95"/>
      <c r="O44" s="3"/>
    </row>
    <row r="45" spans="1:15" ht="25.5" customHeight="1" x14ac:dyDescent="0.25">
      <c r="A45" s="101"/>
      <c r="B45" s="112"/>
      <c r="C45" s="115"/>
      <c r="D45" s="90"/>
      <c r="E45" s="92"/>
      <c r="F45" s="90"/>
      <c r="G45" s="90"/>
      <c r="H45" s="38" t="str">
        <f>[1]расчет!I47</f>
        <v>2782032979725000024 от 20.06.2025</v>
      </c>
      <c r="I45" s="22">
        <f>[1]расчет!J47</f>
        <v>1061.1300000000001</v>
      </c>
      <c r="J45" s="109"/>
      <c r="K45" s="109"/>
      <c r="L45" s="109"/>
      <c r="M45" s="96"/>
      <c r="N45" s="97"/>
      <c r="O45" s="3"/>
    </row>
    <row r="46" spans="1:15" ht="25.5" customHeight="1" x14ac:dyDescent="0.25">
      <c r="A46" s="101"/>
      <c r="B46" s="112"/>
      <c r="C46" s="115"/>
      <c r="D46" s="90"/>
      <c r="E46" s="92"/>
      <c r="F46" s="90"/>
      <c r="G46" s="90"/>
      <c r="H46" s="38" t="str">
        <f>[1]расчет!I48</f>
        <v>Экранная копия от 20.01.2026 № 04-73/26-0-0</v>
      </c>
      <c r="I46" s="22">
        <f>[1]расчет!J48</f>
        <v>1100</v>
      </c>
      <c r="J46" s="109"/>
      <c r="K46" s="109"/>
      <c r="L46" s="109"/>
      <c r="M46" s="96"/>
      <c r="N46" s="97"/>
      <c r="O46" s="3"/>
    </row>
    <row r="47" spans="1:15" ht="25.5" customHeight="1" x14ac:dyDescent="0.25">
      <c r="A47" s="102"/>
      <c r="B47" s="113"/>
      <c r="C47" s="116"/>
      <c r="D47" s="93"/>
      <c r="E47" s="117"/>
      <c r="F47" s="93"/>
      <c r="G47" s="93"/>
      <c r="H47" s="38" t="str">
        <f>[1]расчет!I49</f>
        <v>Ответ на запрос от 02.02.2026 № 04-385/26-0-0</v>
      </c>
      <c r="I47" s="22">
        <f>[1]расчет!J49</f>
        <v>946</v>
      </c>
      <c r="J47" s="110"/>
      <c r="K47" s="110"/>
      <c r="L47" s="110"/>
      <c r="M47" s="98"/>
      <c r="N47" s="99"/>
      <c r="O47" s="3"/>
    </row>
    <row r="48" spans="1:15" ht="25.5" customHeight="1" x14ac:dyDescent="0.25">
      <c r="A48" s="100">
        <v>4</v>
      </c>
      <c r="B48" s="111" t="s">
        <v>56</v>
      </c>
      <c r="C48" s="114">
        <v>1</v>
      </c>
      <c r="D48" s="89" t="s">
        <v>65</v>
      </c>
      <c r="E48" s="91" t="s">
        <v>66</v>
      </c>
      <c r="F48" s="89" t="s">
        <v>59</v>
      </c>
      <c r="G48" s="89">
        <v>5</v>
      </c>
      <c r="H48" s="38" t="str">
        <f>[1]расчет!I50</f>
        <v>2780410523925000168 от 24.06.2025</v>
      </c>
      <c r="I48" s="23">
        <f>[1]расчет!J50</f>
        <v>1497.37</v>
      </c>
      <c r="J48" s="108">
        <f>[1]расчет!K50</f>
        <v>63.92</v>
      </c>
      <c r="K48" s="108">
        <f>[1]расчет!L50</f>
        <v>4.24</v>
      </c>
      <c r="L48" s="108">
        <f>[1]расчет!M50</f>
        <v>1434.41</v>
      </c>
      <c r="M48" s="94">
        <f>L48*G48</f>
        <v>7172.05</v>
      </c>
      <c r="N48" s="95"/>
      <c r="O48" s="3"/>
    </row>
    <row r="49" spans="1:15" ht="25.5" customHeight="1" x14ac:dyDescent="0.25">
      <c r="A49" s="101"/>
      <c r="B49" s="112"/>
      <c r="C49" s="115"/>
      <c r="D49" s="90"/>
      <c r="E49" s="92"/>
      <c r="F49" s="90"/>
      <c r="G49" s="90"/>
      <c r="H49" s="38" t="str">
        <f>[1]расчет!I51</f>
        <v>2781015261424000064 от 16.09.2024</v>
      </c>
      <c r="I49" s="23">
        <f>[1]расчет!J51</f>
        <v>1434.41</v>
      </c>
      <c r="J49" s="90"/>
      <c r="K49" s="90"/>
      <c r="L49" s="90"/>
      <c r="M49" s="96"/>
      <c r="N49" s="97"/>
      <c r="O49" s="3"/>
    </row>
    <row r="50" spans="1:15" ht="25.5" customHeight="1" x14ac:dyDescent="0.25">
      <c r="A50" s="101"/>
      <c r="B50" s="112"/>
      <c r="C50" s="115"/>
      <c r="D50" s="90"/>
      <c r="E50" s="92"/>
      <c r="F50" s="90"/>
      <c r="G50" s="90"/>
      <c r="H50" s="38" t="str">
        <f>[1]расчет!I52</f>
        <v>Экранная копия от 20.01.2026 № 04-99/26-0-0</v>
      </c>
      <c r="I50" s="22">
        <f>[1]расчет!J52</f>
        <v>1590</v>
      </c>
      <c r="J50" s="90"/>
      <c r="K50" s="90"/>
      <c r="L50" s="90"/>
      <c r="M50" s="96"/>
      <c r="N50" s="97"/>
      <c r="O50" s="3"/>
    </row>
    <row r="51" spans="1:15" ht="25.5" customHeight="1" x14ac:dyDescent="0.25">
      <c r="A51" s="102"/>
      <c r="B51" s="113"/>
      <c r="C51" s="116"/>
      <c r="D51" s="93"/>
      <c r="E51" s="92"/>
      <c r="F51" s="93"/>
      <c r="G51" s="93"/>
      <c r="H51" s="38" t="str">
        <f>[1]расчет!I53</f>
        <v>Ответ на запрос от 02.02.2026 № 04-385/26-0-0</v>
      </c>
      <c r="I51" s="22">
        <f>[1]расчет!J53</f>
        <v>1504</v>
      </c>
      <c r="J51" s="93"/>
      <c r="K51" s="93"/>
      <c r="L51" s="93"/>
      <c r="M51" s="98"/>
      <c r="N51" s="99"/>
      <c r="O51" s="3"/>
    </row>
    <row r="52" spans="1:15" ht="25.5" customHeight="1" x14ac:dyDescent="0.25">
      <c r="A52" s="100">
        <v>5</v>
      </c>
      <c r="B52" s="86" t="s">
        <v>67</v>
      </c>
      <c r="C52" s="87">
        <v>1</v>
      </c>
      <c r="D52" s="89" t="s">
        <v>68</v>
      </c>
      <c r="E52" s="91" t="s">
        <v>69</v>
      </c>
      <c r="F52" s="89" t="s">
        <v>62</v>
      </c>
      <c r="G52" s="70">
        <v>2</v>
      </c>
      <c r="H52" s="38" t="str">
        <f>[1]расчет!I54</f>
        <v>2780211429124000029 от 21.10.2024</v>
      </c>
      <c r="I52" s="24">
        <f>[1]расчет!J54</f>
        <v>339.57</v>
      </c>
      <c r="J52" s="71">
        <f>[1]расчет!K54</f>
        <v>34.78</v>
      </c>
      <c r="K52" s="71">
        <f>[1]расчет!L54</f>
        <v>9.4700000000000006</v>
      </c>
      <c r="L52" s="71">
        <f>[1]расчет!M54</f>
        <v>339.57</v>
      </c>
      <c r="M52" s="94">
        <f>L52*G52</f>
        <v>679.14</v>
      </c>
      <c r="N52" s="95"/>
      <c r="O52" s="3"/>
    </row>
    <row r="53" spans="1:15" ht="25.5" customHeight="1" x14ac:dyDescent="0.25">
      <c r="A53" s="101"/>
      <c r="B53" s="86"/>
      <c r="C53" s="88"/>
      <c r="D53" s="90"/>
      <c r="E53" s="92"/>
      <c r="F53" s="90"/>
      <c r="G53" s="70"/>
      <c r="H53" s="38" t="str">
        <f>[1]расчет!I55</f>
        <v>Экранная копия от 17.02.2026 № 04-1522/26-0-0</v>
      </c>
      <c r="I53" s="24">
        <f>[1]расчет!J55</f>
        <v>375</v>
      </c>
      <c r="J53" s="72"/>
      <c r="K53" s="72"/>
      <c r="L53" s="72"/>
      <c r="M53" s="96"/>
      <c r="N53" s="97"/>
      <c r="O53" s="3"/>
    </row>
    <row r="54" spans="1:15" ht="25.5" customHeight="1" x14ac:dyDescent="0.25">
      <c r="A54" s="101"/>
      <c r="B54" s="86"/>
      <c r="C54" s="88"/>
      <c r="D54" s="90"/>
      <c r="E54" s="92"/>
      <c r="F54" s="90"/>
      <c r="G54" s="70"/>
      <c r="H54" s="38" t="str">
        <f>[1]расчет!I56</f>
        <v>Экранная копия от 17.02.2026 № 04-1536/26-0-0</v>
      </c>
      <c r="I54" s="24">
        <f>[1]расчет!J56</f>
        <v>413.23</v>
      </c>
      <c r="J54" s="72"/>
      <c r="K54" s="72"/>
      <c r="L54" s="72"/>
      <c r="M54" s="96"/>
      <c r="N54" s="97"/>
      <c r="O54" s="3"/>
    </row>
    <row r="55" spans="1:15" ht="25.5" customHeight="1" x14ac:dyDescent="0.25">
      <c r="A55" s="102"/>
      <c r="B55" s="86"/>
      <c r="C55" s="88"/>
      <c r="D55" s="90"/>
      <c r="E55" s="92"/>
      <c r="F55" s="90"/>
      <c r="G55" s="70"/>
      <c r="H55" s="38" t="str">
        <f>[1]расчет!I57</f>
        <v>Экранная копия от 18.02.2026 № 04-1760/26-0-0</v>
      </c>
      <c r="I55" s="24">
        <f>[1]расчет!J57</f>
        <v>341</v>
      </c>
      <c r="J55" s="73"/>
      <c r="K55" s="73"/>
      <c r="L55" s="73"/>
      <c r="M55" s="98"/>
      <c r="N55" s="99"/>
      <c r="O55" s="3"/>
    </row>
    <row r="56" spans="1:15" ht="25.5" customHeight="1" x14ac:dyDescent="0.25">
      <c r="A56" s="100">
        <v>6</v>
      </c>
      <c r="B56" s="103" t="s">
        <v>70</v>
      </c>
      <c r="C56" s="106">
        <v>37</v>
      </c>
      <c r="D56" s="70" t="s">
        <v>71</v>
      </c>
      <c r="E56" s="107" t="s">
        <v>72</v>
      </c>
      <c r="F56" s="70" t="s">
        <v>62</v>
      </c>
      <c r="G56" s="89">
        <v>2</v>
      </c>
      <c r="H56" s="38" t="str">
        <f>[1]расчет!I58</f>
        <v>Экранная копия от 05.02.2026 № 04-789/26-0-0</v>
      </c>
      <c r="I56" s="24">
        <f>[1]расчет!J58</f>
        <v>768.18</v>
      </c>
      <c r="J56" s="71">
        <f>[1]расчет!K58</f>
        <v>140.47</v>
      </c>
      <c r="K56" s="71">
        <f>[1]расчет!L58</f>
        <v>20.93</v>
      </c>
      <c r="L56" s="71">
        <f>[1]расчет!M58</f>
        <v>510</v>
      </c>
      <c r="M56" s="94">
        <f>L56*G56</f>
        <v>1020</v>
      </c>
      <c r="N56" s="95"/>
      <c r="O56" s="3"/>
    </row>
    <row r="57" spans="1:15" ht="25.5" customHeight="1" x14ac:dyDescent="0.25">
      <c r="A57" s="101"/>
      <c r="B57" s="104"/>
      <c r="C57" s="106"/>
      <c r="D57" s="70"/>
      <c r="E57" s="107"/>
      <c r="F57" s="70"/>
      <c r="G57" s="90"/>
      <c r="H57" s="38" t="str">
        <f>[1]расчет!I59</f>
        <v>Экранная копия от 06.02.2026 № 04-914/26-0-0</v>
      </c>
      <c r="I57" s="24">
        <f>[1]расчет!J59</f>
        <v>510</v>
      </c>
      <c r="J57" s="72"/>
      <c r="K57" s="72"/>
      <c r="L57" s="72"/>
      <c r="M57" s="96"/>
      <c r="N57" s="97"/>
      <c r="O57" s="3"/>
    </row>
    <row r="58" spans="1:15" ht="25.5" customHeight="1" x14ac:dyDescent="0.25">
      <c r="A58" s="102"/>
      <c r="B58" s="105"/>
      <c r="C58" s="106"/>
      <c r="D58" s="70"/>
      <c r="E58" s="107"/>
      <c r="F58" s="70"/>
      <c r="G58" s="93"/>
      <c r="H58" s="38" t="str">
        <f>[1]расчет!I60</f>
        <v>Ответ на запрос от 10.02.2026 № 04-1105/26-0-0</v>
      </c>
      <c r="I58" s="24">
        <f>[1]расчет!J60</f>
        <v>735</v>
      </c>
      <c r="J58" s="73"/>
      <c r="K58" s="73"/>
      <c r="L58" s="73"/>
      <c r="M58" s="98"/>
      <c r="N58" s="99"/>
      <c r="O58" s="3"/>
    </row>
    <row r="59" spans="1:15" ht="25.5" customHeight="1" x14ac:dyDescent="0.25">
      <c r="A59" s="85">
        <v>7</v>
      </c>
      <c r="B59" s="86" t="s">
        <v>67</v>
      </c>
      <c r="C59" s="87">
        <v>1</v>
      </c>
      <c r="D59" s="89" t="s">
        <v>68</v>
      </c>
      <c r="E59" s="91" t="s">
        <v>73</v>
      </c>
      <c r="F59" s="89" t="s">
        <v>62</v>
      </c>
      <c r="G59" s="70">
        <v>2</v>
      </c>
      <c r="H59" s="39" t="str">
        <f>[1]расчет!I61</f>
        <v>2780702651425000023 от 15.09.2025</v>
      </c>
      <c r="I59" s="24">
        <f>[1]расчет!J61</f>
        <v>163.68</v>
      </c>
      <c r="J59" s="71">
        <f>[1]расчет!K61</f>
        <v>37.15</v>
      </c>
      <c r="K59" s="71">
        <f>[1]расчет!L61</f>
        <v>17.98</v>
      </c>
      <c r="L59" s="71">
        <f>[1]расчет!M61</f>
        <v>163.68</v>
      </c>
      <c r="M59" s="74">
        <f>L59*G59</f>
        <v>327.36</v>
      </c>
      <c r="N59" s="75"/>
      <c r="O59" s="3"/>
    </row>
    <row r="60" spans="1:15" ht="25.5" customHeight="1" x14ac:dyDescent="0.25">
      <c r="A60" s="85"/>
      <c r="B60" s="86"/>
      <c r="C60" s="88"/>
      <c r="D60" s="90"/>
      <c r="E60" s="92"/>
      <c r="F60" s="90"/>
      <c r="G60" s="70"/>
      <c r="H60" s="39" t="str">
        <f>[1]расчет!I62</f>
        <v>Экранная копия от 17.02.2026 № 04-1522/26-0-0</v>
      </c>
      <c r="I60" s="24">
        <f>[1]расчет!J62</f>
        <v>229</v>
      </c>
      <c r="J60" s="72"/>
      <c r="K60" s="72"/>
      <c r="L60" s="72"/>
      <c r="M60" s="76"/>
      <c r="N60" s="77"/>
      <c r="O60" s="3"/>
    </row>
    <row r="61" spans="1:15" ht="25.5" customHeight="1" x14ac:dyDescent="0.25">
      <c r="A61" s="85"/>
      <c r="B61" s="86"/>
      <c r="C61" s="88"/>
      <c r="D61" s="90"/>
      <c r="E61" s="92"/>
      <c r="F61" s="90"/>
      <c r="G61" s="70"/>
      <c r="H61" s="39" t="str">
        <f>[1]расчет!I63</f>
        <v>Экранная копия от 18.02.2026 № 04-1741/26-0-0</v>
      </c>
      <c r="I61" s="24">
        <f>[1]расчет!J63</f>
        <v>227</v>
      </c>
      <c r="J61" s="73"/>
      <c r="K61" s="73"/>
      <c r="L61" s="73"/>
      <c r="M61" s="78"/>
      <c r="N61" s="79"/>
      <c r="O61" s="3"/>
    </row>
    <row r="62" spans="1:15" ht="25.5" x14ac:dyDescent="0.25">
      <c r="A62" s="80" t="s">
        <v>23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2"/>
      <c r="M62" s="83">
        <f>M59+M56+M52+M48+M44+M39+M34+M29</f>
        <v>28214.55</v>
      </c>
      <c r="N62" s="84"/>
      <c r="O62" s="3"/>
    </row>
    <row r="63" spans="1:15" ht="30" customHeight="1" x14ac:dyDescent="0.25">
      <c r="A63" s="2"/>
      <c r="B63" s="26" t="s">
        <v>74</v>
      </c>
      <c r="C63" s="2"/>
      <c r="D63" s="2"/>
      <c r="E63" s="2"/>
      <c r="F63" s="2"/>
      <c r="G63" s="2"/>
      <c r="H63" s="2"/>
      <c r="I63" s="21"/>
      <c r="J63" s="21"/>
      <c r="K63" s="21"/>
      <c r="L63" s="21"/>
      <c r="M63" s="21"/>
      <c r="N63" s="21"/>
      <c r="O63" s="3"/>
    </row>
    <row r="64" spans="1:15" ht="15.75" x14ac:dyDescent="0.25">
      <c r="A64" s="2"/>
      <c r="B64" s="26"/>
      <c r="C64" s="2"/>
      <c r="D64" s="2"/>
      <c r="E64" s="2"/>
      <c r="F64" s="2"/>
      <c r="G64" s="2"/>
      <c r="H64" s="2"/>
      <c r="I64" s="21"/>
      <c r="J64" s="21"/>
      <c r="K64" s="21"/>
      <c r="L64" s="21"/>
      <c r="M64" s="21"/>
      <c r="N64" s="21"/>
      <c r="O64" s="3"/>
    </row>
    <row r="65" spans="1:15" ht="15.75" x14ac:dyDescent="0.25">
      <c r="A65" s="2"/>
      <c r="B65" s="2"/>
      <c r="C65" s="2"/>
      <c r="D65" s="2"/>
      <c r="E65" s="2"/>
      <c r="F65" s="2"/>
      <c r="G65" s="2"/>
      <c r="H65" s="2"/>
      <c r="I65" s="21"/>
      <c r="J65" s="21"/>
      <c r="K65" s="21"/>
      <c r="L65" s="21"/>
      <c r="M65" s="9" t="s">
        <v>22</v>
      </c>
      <c r="N65" s="21"/>
      <c r="O65" s="3"/>
    </row>
    <row r="66" spans="1:15" ht="15.75" x14ac:dyDescent="0.25">
      <c r="A66" s="2"/>
      <c r="B66" s="2"/>
      <c r="C66" s="2"/>
      <c r="D66" s="2"/>
      <c r="E66" s="2"/>
      <c r="F66" s="2"/>
      <c r="G66" s="2"/>
      <c r="H66" s="2"/>
      <c r="I66" s="21"/>
      <c r="J66" s="21"/>
      <c r="K66" s="21"/>
      <c r="L66" s="21"/>
      <c r="M66" s="21"/>
      <c r="N66" s="21"/>
      <c r="O66" s="3"/>
    </row>
    <row r="67" spans="1:15" ht="15.75" x14ac:dyDescent="0.25">
      <c r="A67" s="67" t="s">
        <v>4</v>
      </c>
      <c r="B67" s="68" t="s">
        <v>49</v>
      </c>
      <c r="C67" s="68" t="s">
        <v>75</v>
      </c>
      <c r="D67" s="68" t="s">
        <v>27</v>
      </c>
      <c r="E67" s="68" t="s">
        <v>6</v>
      </c>
      <c r="F67" s="68" t="s">
        <v>13</v>
      </c>
      <c r="G67" s="68"/>
      <c r="H67" s="68"/>
      <c r="I67" s="65" t="s">
        <v>12</v>
      </c>
      <c r="J67" s="65" t="s">
        <v>11</v>
      </c>
      <c r="K67" s="66" t="s">
        <v>76</v>
      </c>
      <c r="L67" s="66" t="s">
        <v>77</v>
      </c>
      <c r="M67" s="66" t="s">
        <v>35</v>
      </c>
      <c r="N67" s="66" t="s">
        <v>78</v>
      </c>
      <c r="O67" s="3"/>
    </row>
    <row r="68" spans="1:15" ht="15.75" x14ac:dyDescent="0.25">
      <c r="A68" s="67"/>
      <c r="B68" s="68"/>
      <c r="C68" s="68"/>
      <c r="D68" s="68"/>
      <c r="E68" s="68"/>
      <c r="F68" s="68"/>
      <c r="G68" s="68"/>
      <c r="H68" s="68"/>
      <c r="I68" s="65"/>
      <c r="J68" s="65"/>
      <c r="K68" s="66"/>
      <c r="L68" s="66"/>
      <c r="M68" s="66"/>
      <c r="N68" s="66"/>
      <c r="O68" s="3"/>
    </row>
    <row r="69" spans="1:15" ht="15.75" x14ac:dyDescent="0.25">
      <c r="A69" s="67"/>
      <c r="B69" s="68"/>
      <c r="C69" s="68"/>
      <c r="D69" s="68"/>
      <c r="E69" s="68"/>
      <c r="F69" s="69" t="s">
        <v>79</v>
      </c>
      <c r="G69" s="69" t="s">
        <v>80</v>
      </c>
      <c r="H69" s="69" t="s">
        <v>81</v>
      </c>
      <c r="I69" s="65"/>
      <c r="J69" s="65"/>
      <c r="K69" s="66"/>
      <c r="L69" s="66"/>
      <c r="M69" s="66"/>
      <c r="N69" s="66"/>
      <c r="O69" s="3"/>
    </row>
    <row r="70" spans="1:15" ht="15.75" x14ac:dyDescent="0.25">
      <c r="A70" s="67"/>
      <c r="B70" s="68"/>
      <c r="C70" s="68"/>
      <c r="D70" s="68"/>
      <c r="E70" s="68"/>
      <c r="F70" s="69"/>
      <c r="G70" s="69"/>
      <c r="H70" s="69"/>
      <c r="I70" s="65"/>
      <c r="J70" s="65"/>
      <c r="K70" s="66"/>
      <c r="L70" s="66"/>
      <c r="M70" s="66"/>
      <c r="N70" s="66"/>
      <c r="O70" s="3"/>
    </row>
    <row r="71" spans="1:15" ht="15.75" x14ac:dyDescent="0.25">
      <c r="A71" s="4">
        <v>1</v>
      </c>
      <c r="B71" s="27">
        <v>2</v>
      </c>
      <c r="C71" s="28">
        <v>3</v>
      </c>
      <c r="D71" s="28">
        <v>4</v>
      </c>
      <c r="E71" s="29">
        <v>5</v>
      </c>
      <c r="F71" s="30">
        <v>6</v>
      </c>
      <c r="G71" s="30">
        <v>7</v>
      </c>
      <c r="H71" s="30">
        <v>8</v>
      </c>
      <c r="I71" s="30">
        <v>9</v>
      </c>
      <c r="J71" s="30">
        <v>10</v>
      </c>
      <c r="K71" s="30">
        <v>11</v>
      </c>
      <c r="L71" s="30">
        <v>12</v>
      </c>
      <c r="M71" s="30">
        <v>13</v>
      </c>
      <c r="N71" s="30">
        <v>14</v>
      </c>
      <c r="O71" s="3"/>
    </row>
    <row r="72" spans="1:15" ht="18.75" x14ac:dyDescent="0.25">
      <c r="A72" s="5">
        <v>1</v>
      </c>
      <c r="B72" s="25" t="s">
        <v>82</v>
      </c>
      <c r="C72" s="56" t="s">
        <v>83</v>
      </c>
      <c r="D72" s="57" t="s">
        <v>84</v>
      </c>
      <c r="E72" s="58">
        <v>8</v>
      </c>
      <c r="F72" s="31">
        <v>817</v>
      </c>
      <c r="G72" s="31">
        <v>856</v>
      </c>
      <c r="H72" s="31">
        <v>820</v>
      </c>
      <c r="I72" s="32" t="s">
        <v>85</v>
      </c>
      <c r="J72" s="32" t="s">
        <v>85</v>
      </c>
      <c r="K72" s="59">
        <v>817</v>
      </c>
      <c r="L72" s="31">
        <f>_xlfn.STDEV.S(F72:G72:H72)</f>
        <v>21.702534414210707</v>
      </c>
      <c r="M72" s="31">
        <f>K72*E72</f>
        <v>6536</v>
      </c>
      <c r="N72" s="31">
        <f>(_xlfn.STDEV.S(F72:H72)/AVERAGE(F72:H72))*100</f>
        <v>2.6116166563430454</v>
      </c>
      <c r="O72" s="3"/>
    </row>
    <row r="73" spans="1:15" ht="37.5" x14ac:dyDescent="0.25">
      <c r="A73" s="5">
        <v>2</v>
      </c>
      <c r="B73" s="25" t="s">
        <v>86</v>
      </c>
      <c r="C73" s="56" t="s">
        <v>44</v>
      </c>
      <c r="D73" s="57" t="s">
        <v>87</v>
      </c>
      <c r="E73" s="58">
        <v>8</v>
      </c>
      <c r="F73" s="31">
        <v>234</v>
      </c>
      <c r="G73" s="31">
        <v>199</v>
      </c>
      <c r="H73" s="31">
        <v>200</v>
      </c>
      <c r="I73" s="32" t="s">
        <v>85</v>
      </c>
      <c r="J73" s="32" t="s">
        <v>85</v>
      </c>
      <c r="K73" s="59">
        <v>199</v>
      </c>
      <c r="L73" s="31">
        <f>_xlfn.STDEV.S(F73:G73:H73)</f>
        <v>19.924858845171276</v>
      </c>
      <c r="M73" s="31">
        <f>K73*E73</f>
        <v>1592</v>
      </c>
      <c r="N73" s="31">
        <f t="shared" ref="N73:N93" si="0">(_xlfn.STDEV.S(F73:H73)/AVERAGE(F73:H73))*100</f>
        <v>9.443061064062217</v>
      </c>
      <c r="O73" s="3"/>
    </row>
    <row r="74" spans="1:15" ht="37.5" x14ac:dyDescent="0.25">
      <c r="A74" s="5">
        <v>3</v>
      </c>
      <c r="B74" s="25" t="s">
        <v>86</v>
      </c>
      <c r="C74" s="56" t="s">
        <v>44</v>
      </c>
      <c r="D74" s="57" t="s">
        <v>88</v>
      </c>
      <c r="E74" s="58">
        <v>10</v>
      </c>
      <c r="F74" s="31">
        <v>205</v>
      </c>
      <c r="G74" s="31">
        <v>235</v>
      </c>
      <c r="H74" s="31">
        <v>200</v>
      </c>
      <c r="I74" s="32" t="s">
        <v>85</v>
      </c>
      <c r="J74" s="32" t="s">
        <v>85</v>
      </c>
      <c r="K74" s="59">
        <v>200</v>
      </c>
      <c r="L74" s="31">
        <f>_xlfn.STDEV.S(F74:G74:H74)</f>
        <v>18.929694486000912</v>
      </c>
      <c r="M74" s="31">
        <f>K74*E74</f>
        <v>2000</v>
      </c>
      <c r="N74" s="31">
        <f t="shared" si="0"/>
        <v>8.873294290312927</v>
      </c>
      <c r="O74" s="3"/>
    </row>
    <row r="75" spans="1:15" ht="18.75" x14ac:dyDescent="0.25">
      <c r="A75" s="5">
        <v>4</v>
      </c>
      <c r="B75" s="25" t="s">
        <v>89</v>
      </c>
      <c r="C75" s="56" t="s">
        <v>83</v>
      </c>
      <c r="D75" s="57" t="s">
        <v>90</v>
      </c>
      <c r="E75" s="58">
        <v>5</v>
      </c>
      <c r="F75" s="31">
        <v>1213</v>
      </c>
      <c r="G75" s="31">
        <v>1199</v>
      </c>
      <c r="H75" s="31">
        <v>1200</v>
      </c>
      <c r="I75" s="32" t="s">
        <v>85</v>
      </c>
      <c r="J75" s="32" t="s">
        <v>85</v>
      </c>
      <c r="K75" s="59">
        <v>1199</v>
      </c>
      <c r="L75" s="31">
        <f>_xlfn.STDEV.S(F75:G75:H75)</f>
        <v>7.810249675906654</v>
      </c>
      <c r="M75" s="31">
        <f>K75*E75</f>
        <v>5995</v>
      </c>
      <c r="N75" s="31">
        <f t="shared" si="0"/>
        <v>0.64869183354706428</v>
      </c>
      <c r="O75" s="3"/>
    </row>
    <row r="76" spans="1:15" ht="37.5" x14ac:dyDescent="0.25">
      <c r="A76" s="5">
        <v>5</v>
      </c>
      <c r="B76" s="25" t="s">
        <v>82</v>
      </c>
      <c r="C76" s="56" t="s">
        <v>44</v>
      </c>
      <c r="D76" s="57" t="s">
        <v>91</v>
      </c>
      <c r="E76" s="58">
        <v>7</v>
      </c>
      <c r="F76" s="31">
        <v>199</v>
      </c>
      <c r="G76" s="31">
        <v>235</v>
      </c>
      <c r="H76" s="31">
        <v>200</v>
      </c>
      <c r="I76" s="32" t="s">
        <v>85</v>
      </c>
      <c r="J76" s="32" t="s">
        <v>85</v>
      </c>
      <c r="K76" s="59">
        <v>199</v>
      </c>
      <c r="L76" s="31">
        <f>_xlfn.STDEV.S(F76:G76:H76)</f>
        <v>20.502032419575706</v>
      </c>
      <c r="M76" s="31">
        <f t="shared" ref="M76:M93" si="1">K76*E76</f>
        <v>1393</v>
      </c>
      <c r="N76" s="31">
        <f t="shared" si="0"/>
        <v>9.7012771701462324</v>
      </c>
      <c r="O76" s="3"/>
    </row>
    <row r="77" spans="1:15" ht="37.5" x14ac:dyDescent="0.25">
      <c r="A77" s="5">
        <v>6</v>
      </c>
      <c r="B77" s="25" t="s">
        <v>82</v>
      </c>
      <c r="C77" s="56" t="s">
        <v>44</v>
      </c>
      <c r="D77" s="57" t="s">
        <v>92</v>
      </c>
      <c r="E77" s="58">
        <v>7</v>
      </c>
      <c r="F77" s="31">
        <v>198</v>
      </c>
      <c r="G77" s="31">
        <v>214</v>
      </c>
      <c r="H77" s="31">
        <v>200</v>
      </c>
      <c r="I77" s="32" t="s">
        <v>85</v>
      </c>
      <c r="J77" s="32" t="s">
        <v>85</v>
      </c>
      <c r="K77" s="59">
        <v>198</v>
      </c>
      <c r="L77" s="31">
        <f>_xlfn.STDEV.S(F77:G77:H77)</f>
        <v>8.717797887081348</v>
      </c>
      <c r="M77" s="31">
        <f t="shared" si="1"/>
        <v>1386</v>
      </c>
      <c r="N77" s="31">
        <f t="shared" si="0"/>
        <v>4.2734303368045827</v>
      </c>
      <c r="O77" s="3"/>
    </row>
    <row r="78" spans="1:15" ht="18.75" x14ac:dyDescent="0.25">
      <c r="A78" s="5">
        <v>7</v>
      </c>
      <c r="B78" s="25" t="s">
        <v>93</v>
      </c>
      <c r="C78" s="56" t="s">
        <v>44</v>
      </c>
      <c r="D78" s="57" t="s">
        <v>94</v>
      </c>
      <c r="E78" s="58">
        <v>4</v>
      </c>
      <c r="F78" s="31">
        <v>812</v>
      </c>
      <c r="G78" s="31">
        <v>835</v>
      </c>
      <c r="H78" s="31">
        <v>800</v>
      </c>
      <c r="I78" s="32" t="s">
        <v>85</v>
      </c>
      <c r="J78" s="32" t="s">
        <v>85</v>
      </c>
      <c r="K78" s="59">
        <v>800</v>
      </c>
      <c r="L78" s="31">
        <f>_xlfn.STDEV.S(F78:G78:H78)</f>
        <v>17.7857620959388</v>
      </c>
      <c r="M78" s="31">
        <f t="shared" si="1"/>
        <v>3200</v>
      </c>
      <c r="N78" s="31">
        <f t="shared" si="0"/>
        <v>2.1805184424935184</v>
      </c>
      <c r="O78" s="3"/>
    </row>
    <row r="79" spans="1:15" ht="37.5" x14ac:dyDescent="0.25">
      <c r="A79" s="5">
        <v>8</v>
      </c>
      <c r="B79" s="25" t="s">
        <v>67</v>
      </c>
      <c r="C79" s="56" t="s">
        <v>83</v>
      </c>
      <c r="D79" s="57" t="s">
        <v>95</v>
      </c>
      <c r="E79" s="58">
        <v>2</v>
      </c>
      <c r="F79" s="31">
        <v>755</v>
      </c>
      <c r="G79" s="31">
        <v>790</v>
      </c>
      <c r="H79" s="31">
        <v>750</v>
      </c>
      <c r="I79" s="32" t="s">
        <v>85</v>
      </c>
      <c r="J79" s="32" t="s">
        <v>85</v>
      </c>
      <c r="K79" s="59">
        <v>750</v>
      </c>
      <c r="L79" s="31">
        <f>_xlfn.STDEV.S(F79:G79:H79)</f>
        <v>21.794494717703369</v>
      </c>
      <c r="M79" s="31">
        <f t="shared" si="1"/>
        <v>1500</v>
      </c>
      <c r="N79" s="31">
        <f t="shared" si="0"/>
        <v>2.8489535578697214</v>
      </c>
      <c r="O79" s="3"/>
    </row>
    <row r="80" spans="1:15" ht="37.5" x14ac:dyDescent="0.25">
      <c r="A80" s="5">
        <v>9</v>
      </c>
      <c r="B80" s="25" t="s">
        <v>67</v>
      </c>
      <c r="C80" s="56" t="s">
        <v>83</v>
      </c>
      <c r="D80" s="57" t="s">
        <v>96</v>
      </c>
      <c r="E80" s="58">
        <v>2</v>
      </c>
      <c r="F80" s="31">
        <v>564</v>
      </c>
      <c r="G80" s="31">
        <v>570</v>
      </c>
      <c r="H80" s="31">
        <v>550</v>
      </c>
      <c r="I80" s="32" t="s">
        <v>85</v>
      </c>
      <c r="J80" s="32" t="s">
        <v>85</v>
      </c>
      <c r="K80" s="59">
        <v>550</v>
      </c>
      <c r="L80" s="31">
        <f>_xlfn.STDEV.S(F80:G80:H80)</f>
        <v>10.263202878893768</v>
      </c>
      <c r="M80" s="31">
        <f t="shared" si="1"/>
        <v>1100</v>
      </c>
      <c r="N80" s="31">
        <f t="shared" si="0"/>
        <v>1.8283615579977022</v>
      </c>
      <c r="O80" s="3"/>
    </row>
    <row r="81" spans="1:15" ht="37.5" x14ac:dyDescent="0.25">
      <c r="A81" s="5">
        <v>10</v>
      </c>
      <c r="B81" s="25" t="s">
        <v>97</v>
      </c>
      <c r="C81" s="56" t="s">
        <v>98</v>
      </c>
      <c r="D81" s="57" t="s">
        <v>99</v>
      </c>
      <c r="E81" s="58">
        <v>5</v>
      </c>
      <c r="F81" s="31">
        <v>413</v>
      </c>
      <c r="G81" s="31">
        <v>450</v>
      </c>
      <c r="H81" s="31">
        <v>400</v>
      </c>
      <c r="I81" s="32" t="s">
        <v>85</v>
      </c>
      <c r="J81" s="32" t="s">
        <v>85</v>
      </c>
      <c r="K81" s="59">
        <v>400</v>
      </c>
      <c r="L81" s="31">
        <f>_xlfn.STDEV.S(F81:G81:H81)</f>
        <v>25.942243542145693</v>
      </c>
      <c r="M81" s="31">
        <f t="shared" si="1"/>
        <v>2000</v>
      </c>
      <c r="N81" s="31">
        <f t="shared" si="0"/>
        <v>6.1620530978968393</v>
      </c>
      <c r="O81" s="3"/>
    </row>
    <row r="82" spans="1:15" ht="37.5" x14ac:dyDescent="0.25">
      <c r="A82" s="5">
        <v>11</v>
      </c>
      <c r="B82" s="25" t="s">
        <v>97</v>
      </c>
      <c r="C82" s="56" t="s">
        <v>98</v>
      </c>
      <c r="D82" s="57" t="s">
        <v>100</v>
      </c>
      <c r="E82" s="58">
        <v>5</v>
      </c>
      <c r="F82" s="31">
        <v>612</v>
      </c>
      <c r="G82" s="31">
        <v>599</v>
      </c>
      <c r="H82" s="31">
        <v>600</v>
      </c>
      <c r="I82" s="32" t="s">
        <v>85</v>
      </c>
      <c r="J82" s="32" t="s">
        <v>85</v>
      </c>
      <c r="K82" s="59">
        <v>599</v>
      </c>
      <c r="L82" s="31">
        <f>_xlfn.STDEV.S(F82:G82:H82)</f>
        <v>7.2341781380702361</v>
      </c>
      <c r="M82" s="31">
        <f t="shared" si="1"/>
        <v>2995</v>
      </c>
      <c r="N82" s="31">
        <f t="shared" si="0"/>
        <v>1.1983729659972784</v>
      </c>
      <c r="O82" s="3"/>
    </row>
    <row r="83" spans="1:15" ht="37.5" x14ac:dyDescent="0.25">
      <c r="A83" s="5">
        <v>12</v>
      </c>
      <c r="B83" s="25" t="s">
        <v>101</v>
      </c>
      <c r="C83" s="56" t="s">
        <v>98</v>
      </c>
      <c r="D83" s="57" t="s">
        <v>102</v>
      </c>
      <c r="E83" s="58">
        <v>8</v>
      </c>
      <c r="F83" s="31">
        <v>499</v>
      </c>
      <c r="G83" s="31">
        <v>512</v>
      </c>
      <c r="H83" s="31">
        <v>500</v>
      </c>
      <c r="I83" s="32" t="s">
        <v>85</v>
      </c>
      <c r="J83" s="32" t="s">
        <v>85</v>
      </c>
      <c r="K83" s="59">
        <v>499</v>
      </c>
      <c r="L83" s="31">
        <f>_xlfn.STDEV.S(F83:G83:H83)</f>
        <v>7.2341781380702352</v>
      </c>
      <c r="M83" s="31">
        <f t="shared" si="1"/>
        <v>3992</v>
      </c>
      <c r="N83" s="31">
        <f t="shared" si="0"/>
        <v>1.4363027408478295</v>
      </c>
      <c r="O83" s="3"/>
    </row>
    <row r="84" spans="1:15" ht="37.5" x14ac:dyDescent="0.25">
      <c r="A84" s="5">
        <v>13</v>
      </c>
      <c r="B84" s="25" t="s">
        <v>97</v>
      </c>
      <c r="C84" s="56" t="s">
        <v>98</v>
      </c>
      <c r="D84" s="57" t="s">
        <v>103</v>
      </c>
      <c r="E84" s="58">
        <v>5</v>
      </c>
      <c r="F84" s="31">
        <v>503</v>
      </c>
      <c r="G84" s="31">
        <v>555</v>
      </c>
      <c r="H84" s="31">
        <v>510</v>
      </c>
      <c r="I84" s="32" t="s">
        <v>85</v>
      </c>
      <c r="J84" s="32" t="s">
        <v>85</v>
      </c>
      <c r="K84" s="59">
        <v>503</v>
      </c>
      <c r="L84" s="31">
        <f>_xlfn.STDEV.S(F84:G84:H84)</f>
        <v>28.219378684395821</v>
      </c>
      <c r="M84" s="31">
        <f t="shared" si="1"/>
        <v>2515</v>
      </c>
      <c r="N84" s="31">
        <f t="shared" si="0"/>
        <v>5.3991158197185882</v>
      </c>
      <c r="O84" s="3"/>
    </row>
    <row r="85" spans="1:15" ht="37.5" x14ac:dyDescent="0.25">
      <c r="A85" s="5">
        <v>14</v>
      </c>
      <c r="B85" s="25" t="s">
        <v>97</v>
      </c>
      <c r="C85" s="56" t="s">
        <v>98</v>
      </c>
      <c r="D85" s="57" t="s">
        <v>104</v>
      </c>
      <c r="E85" s="58">
        <v>5</v>
      </c>
      <c r="F85" s="31">
        <v>188</v>
      </c>
      <c r="G85" s="31">
        <v>200</v>
      </c>
      <c r="H85" s="31">
        <v>180</v>
      </c>
      <c r="I85" s="32" t="s">
        <v>85</v>
      </c>
      <c r="J85" s="32" t="s">
        <v>85</v>
      </c>
      <c r="K85" s="59">
        <v>180</v>
      </c>
      <c r="L85" s="31">
        <f>_xlfn.STDEV.S(F85:G85:H85)</f>
        <v>10.066445913694333</v>
      </c>
      <c r="M85" s="31">
        <f t="shared" si="1"/>
        <v>900</v>
      </c>
      <c r="N85" s="31">
        <f t="shared" si="0"/>
        <v>5.3167848135709503</v>
      </c>
      <c r="O85" s="3"/>
    </row>
    <row r="86" spans="1:15" ht="37.5" x14ac:dyDescent="0.25">
      <c r="A86" s="5">
        <v>15</v>
      </c>
      <c r="B86" s="25" t="s">
        <v>97</v>
      </c>
      <c r="C86" s="56" t="s">
        <v>98</v>
      </c>
      <c r="D86" s="57" t="s">
        <v>105</v>
      </c>
      <c r="E86" s="58">
        <v>5</v>
      </c>
      <c r="F86" s="31">
        <v>176</v>
      </c>
      <c r="G86" s="31">
        <v>190</v>
      </c>
      <c r="H86" s="31">
        <v>180</v>
      </c>
      <c r="I86" s="32" t="s">
        <v>85</v>
      </c>
      <c r="J86" s="32" t="s">
        <v>85</v>
      </c>
      <c r="K86" s="59">
        <v>176</v>
      </c>
      <c r="L86" s="31">
        <f>_xlfn.STDEV.S(F86:G86:H86)</f>
        <v>7.2111025509279782</v>
      </c>
      <c r="M86" s="31">
        <f t="shared" si="1"/>
        <v>880</v>
      </c>
      <c r="N86" s="31">
        <f t="shared" si="0"/>
        <v>3.962144258751636</v>
      </c>
      <c r="O86" s="3"/>
    </row>
    <row r="87" spans="1:15" ht="56.25" x14ac:dyDescent="0.25">
      <c r="A87" s="5">
        <v>16</v>
      </c>
      <c r="B87" s="25" t="s">
        <v>97</v>
      </c>
      <c r="C87" s="56" t="s">
        <v>98</v>
      </c>
      <c r="D87" s="57" t="s">
        <v>106</v>
      </c>
      <c r="E87" s="58">
        <v>5</v>
      </c>
      <c r="F87" s="31">
        <v>231</v>
      </c>
      <c r="G87" s="31">
        <v>222</v>
      </c>
      <c r="H87" s="31">
        <v>235</v>
      </c>
      <c r="I87" s="32" t="s">
        <v>85</v>
      </c>
      <c r="J87" s="32" t="s">
        <v>85</v>
      </c>
      <c r="K87" s="59">
        <v>222</v>
      </c>
      <c r="L87" s="31">
        <f>_xlfn.STDEV.S(F87:G87:H87)</f>
        <v>6.6583281184793925</v>
      </c>
      <c r="M87" s="31">
        <f t="shared" si="1"/>
        <v>1110</v>
      </c>
      <c r="N87" s="31">
        <f t="shared" si="0"/>
        <v>2.9033407493369445</v>
      </c>
      <c r="O87" s="3"/>
    </row>
    <row r="88" spans="1:15" ht="56.25" x14ac:dyDescent="0.25">
      <c r="A88" s="5">
        <v>17</v>
      </c>
      <c r="B88" s="25" t="s">
        <v>97</v>
      </c>
      <c r="C88" s="56" t="s">
        <v>98</v>
      </c>
      <c r="D88" s="57" t="s">
        <v>107</v>
      </c>
      <c r="E88" s="58">
        <v>5</v>
      </c>
      <c r="F88" s="31">
        <v>324</v>
      </c>
      <c r="G88" s="31">
        <v>312</v>
      </c>
      <c r="H88" s="31">
        <v>335</v>
      </c>
      <c r="I88" s="32" t="s">
        <v>85</v>
      </c>
      <c r="J88" s="32" t="s">
        <v>85</v>
      </c>
      <c r="K88" s="59">
        <v>312</v>
      </c>
      <c r="L88" s="31">
        <f>_xlfn.STDEV.S(F88:G88:H88)</f>
        <v>11.503622617824931</v>
      </c>
      <c r="M88" s="31">
        <f t="shared" si="1"/>
        <v>1560</v>
      </c>
      <c r="N88" s="31">
        <f t="shared" si="0"/>
        <v>3.5541573484526046</v>
      </c>
      <c r="O88" s="3"/>
    </row>
    <row r="89" spans="1:15" ht="18.75" x14ac:dyDescent="0.25">
      <c r="A89" s="5">
        <v>18</v>
      </c>
      <c r="B89" s="25" t="s">
        <v>101</v>
      </c>
      <c r="C89" s="56" t="s">
        <v>98</v>
      </c>
      <c r="D89" s="57" t="s">
        <v>108</v>
      </c>
      <c r="E89" s="58">
        <v>10</v>
      </c>
      <c r="F89" s="31">
        <v>277</v>
      </c>
      <c r="G89" s="31">
        <v>267</v>
      </c>
      <c r="H89" s="31">
        <v>270</v>
      </c>
      <c r="I89" s="32" t="s">
        <v>85</v>
      </c>
      <c r="J89" s="32" t="s">
        <v>85</v>
      </c>
      <c r="K89" s="59">
        <v>267</v>
      </c>
      <c r="L89" s="31">
        <f>_xlfn.STDEV.S(F89:G89:H89)</f>
        <v>5.1316014394468841</v>
      </c>
      <c r="M89" s="31">
        <f t="shared" si="1"/>
        <v>2670</v>
      </c>
      <c r="N89" s="31">
        <f t="shared" si="0"/>
        <v>1.8912536017617509</v>
      </c>
      <c r="O89" s="3"/>
    </row>
    <row r="90" spans="1:15" ht="37.5" x14ac:dyDescent="0.25">
      <c r="A90" s="5">
        <v>19</v>
      </c>
      <c r="B90" s="25" t="s">
        <v>97</v>
      </c>
      <c r="C90" s="56" t="s">
        <v>98</v>
      </c>
      <c r="D90" s="57" t="s">
        <v>109</v>
      </c>
      <c r="E90" s="58">
        <v>10</v>
      </c>
      <c r="F90" s="31">
        <v>115</v>
      </c>
      <c r="G90" s="31">
        <v>120</v>
      </c>
      <c r="H90" s="31">
        <v>110</v>
      </c>
      <c r="I90" s="32" t="s">
        <v>85</v>
      </c>
      <c r="J90" s="32" t="s">
        <v>85</v>
      </c>
      <c r="K90" s="59">
        <v>110</v>
      </c>
      <c r="L90" s="31">
        <f>_xlfn.STDEV.S(F90:G90:H90)</f>
        <v>5</v>
      </c>
      <c r="M90" s="31">
        <f t="shared" si="1"/>
        <v>1100</v>
      </c>
      <c r="N90" s="31">
        <f t="shared" si="0"/>
        <v>4.3478260869565215</v>
      </c>
      <c r="O90" s="3"/>
    </row>
    <row r="91" spans="1:15" ht="37.5" x14ac:dyDescent="0.25">
      <c r="A91" s="5">
        <v>20</v>
      </c>
      <c r="B91" s="25" t="s">
        <v>97</v>
      </c>
      <c r="C91" s="56" t="s">
        <v>98</v>
      </c>
      <c r="D91" s="57" t="s">
        <v>110</v>
      </c>
      <c r="E91" s="58">
        <v>2</v>
      </c>
      <c r="F91" s="31">
        <v>932</v>
      </c>
      <c r="G91" s="31">
        <v>922</v>
      </c>
      <c r="H91" s="31">
        <v>899</v>
      </c>
      <c r="I91" s="32" t="s">
        <v>85</v>
      </c>
      <c r="J91" s="32" t="s">
        <v>85</v>
      </c>
      <c r="K91" s="59">
        <v>899</v>
      </c>
      <c r="L91" s="31">
        <f>_xlfn.STDEV.S(F91:G91:H91)</f>
        <v>16.921386861996076</v>
      </c>
      <c r="M91" s="31">
        <f t="shared" si="1"/>
        <v>1798</v>
      </c>
      <c r="N91" s="31">
        <f t="shared" si="0"/>
        <v>1.8439578854336443</v>
      </c>
      <c r="O91" s="3"/>
    </row>
    <row r="92" spans="1:15" ht="37.5" x14ac:dyDescent="0.25">
      <c r="A92" s="5">
        <v>21</v>
      </c>
      <c r="B92" s="25" t="s">
        <v>97</v>
      </c>
      <c r="C92" s="56" t="s">
        <v>98</v>
      </c>
      <c r="D92" s="57" t="s">
        <v>111</v>
      </c>
      <c r="E92" s="58">
        <v>1</v>
      </c>
      <c r="F92" s="31">
        <v>1000</v>
      </c>
      <c r="G92" s="31">
        <v>987</v>
      </c>
      <c r="H92" s="31">
        <v>970</v>
      </c>
      <c r="I92" s="32" t="s">
        <v>85</v>
      </c>
      <c r="J92" s="32" t="s">
        <v>85</v>
      </c>
      <c r="K92" s="59">
        <v>970</v>
      </c>
      <c r="L92" s="31">
        <f>_xlfn.STDEV.S(F92:G92:H92)</f>
        <v>15.044378795195678</v>
      </c>
      <c r="M92" s="31">
        <f t="shared" si="1"/>
        <v>970</v>
      </c>
      <c r="N92" s="31">
        <f t="shared" si="0"/>
        <v>1.5263150620759904</v>
      </c>
      <c r="O92" s="3"/>
    </row>
    <row r="93" spans="1:15" ht="37.5" x14ac:dyDescent="0.25">
      <c r="A93" s="5">
        <v>22</v>
      </c>
      <c r="B93" s="25" t="s">
        <v>101</v>
      </c>
      <c r="C93" s="56" t="s">
        <v>98</v>
      </c>
      <c r="D93" s="57" t="s">
        <v>112</v>
      </c>
      <c r="E93" s="58">
        <v>4</v>
      </c>
      <c r="F93" s="31">
        <v>700</v>
      </c>
      <c r="G93" s="31">
        <v>712</v>
      </c>
      <c r="H93" s="31">
        <v>680</v>
      </c>
      <c r="I93" s="32" t="s">
        <v>85</v>
      </c>
      <c r="J93" s="32" t="s">
        <v>85</v>
      </c>
      <c r="K93" s="59">
        <v>680</v>
      </c>
      <c r="L93" s="31">
        <f>_xlfn.STDEV.S(F93:G93:H93)</f>
        <v>16.165807537309522</v>
      </c>
      <c r="M93" s="31">
        <f t="shared" si="1"/>
        <v>2720</v>
      </c>
      <c r="N93" s="31">
        <f t="shared" si="0"/>
        <v>2.3182324384287076</v>
      </c>
      <c r="O93" s="3"/>
    </row>
    <row r="94" spans="1:15" ht="25.5" x14ac:dyDescent="0.25">
      <c r="A94" s="61" t="s">
        <v>8</v>
      </c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3"/>
      <c r="M94" s="60">
        <f>SUM(M72:M93)</f>
        <v>49912</v>
      </c>
      <c r="N94" s="33"/>
      <c r="O94" s="3"/>
    </row>
    <row r="95" spans="1:15" ht="60.75" customHeight="1" x14ac:dyDescent="0.25">
      <c r="A95" s="64" t="s">
        <v>113</v>
      </c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3"/>
    </row>
  </sheetData>
  <mergeCells count="122">
    <mergeCell ref="B14:L14"/>
    <mergeCell ref="M14:N14"/>
    <mergeCell ref="B15:L15"/>
    <mergeCell ref="M15:N15"/>
    <mergeCell ref="A16:L16"/>
    <mergeCell ref="M16:N16"/>
    <mergeCell ref="B10:M10"/>
    <mergeCell ref="B11:N11"/>
    <mergeCell ref="B12:L12"/>
    <mergeCell ref="M12:N12"/>
    <mergeCell ref="B13:L13"/>
    <mergeCell ref="M13:N13"/>
    <mergeCell ref="A24:M24"/>
    <mergeCell ref="A26:N26"/>
    <mergeCell ref="M28:N28"/>
    <mergeCell ref="A29:A33"/>
    <mergeCell ref="B29:B33"/>
    <mergeCell ref="C29:C33"/>
    <mergeCell ref="D29:D33"/>
    <mergeCell ref="E29:E33"/>
    <mergeCell ref="F29:F33"/>
    <mergeCell ref="G29:G33"/>
    <mergeCell ref="A39:A43"/>
    <mergeCell ref="B39:B43"/>
    <mergeCell ref="C39:C43"/>
    <mergeCell ref="D39:D43"/>
    <mergeCell ref="E39:E43"/>
    <mergeCell ref="J29:J33"/>
    <mergeCell ref="K29:K33"/>
    <mergeCell ref="L29:L33"/>
    <mergeCell ref="M29:N33"/>
    <mergeCell ref="A34:A38"/>
    <mergeCell ref="B34:B38"/>
    <mergeCell ref="C34:C38"/>
    <mergeCell ref="D34:D38"/>
    <mergeCell ref="E34:E38"/>
    <mergeCell ref="F34:F38"/>
    <mergeCell ref="F39:F43"/>
    <mergeCell ref="G39:G43"/>
    <mergeCell ref="J39:J43"/>
    <mergeCell ref="K39:K43"/>
    <mergeCell ref="L39:L43"/>
    <mergeCell ref="M39:N43"/>
    <mergeCell ref="G34:G38"/>
    <mergeCell ref="J34:J38"/>
    <mergeCell ref="K34:K38"/>
    <mergeCell ref="L34:L38"/>
    <mergeCell ref="M34:N38"/>
    <mergeCell ref="A48:A51"/>
    <mergeCell ref="B48:B51"/>
    <mergeCell ref="C48:C51"/>
    <mergeCell ref="D48:D51"/>
    <mergeCell ref="E48:E51"/>
    <mergeCell ref="A44:A47"/>
    <mergeCell ref="B44:B47"/>
    <mergeCell ref="C44:C47"/>
    <mergeCell ref="D44:D47"/>
    <mergeCell ref="E44:E47"/>
    <mergeCell ref="F48:F51"/>
    <mergeCell ref="G48:G51"/>
    <mergeCell ref="J48:J51"/>
    <mergeCell ref="K48:K51"/>
    <mergeCell ref="L48:L51"/>
    <mergeCell ref="M48:N51"/>
    <mergeCell ref="G44:G47"/>
    <mergeCell ref="J44:J47"/>
    <mergeCell ref="K44:K47"/>
    <mergeCell ref="L44:L47"/>
    <mergeCell ref="M44:N47"/>
    <mergeCell ref="F44:F47"/>
    <mergeCell ref="A56:A58"/>
    <mergeCell ref="B56:B58"/>
    <mergeCell ref="C56:C58"/>
    <mergeCell ref="D56:D58"/>
    <mergeCell ref="E56:E58"/>
    <mergeCell ref="A52:A55"/>
    <mergeCell ref="B52:B55"/>
    <mergeCell ref="C52:C55"/>
    <mergeCell ref="D52:D55"/>
    <mergeCell ref="E52:E55"/>
    <mergeCell ref="F56:F58"/>
    <mergeCell ref="G56:G58"/>
    <mergeCell ref="J56:J58"/>
    <mergeCell ref="K56:K58"/>
    <mergeCell ref="L56:L58"/>
    <mergeCell ref="M56:N58"/>
    <mergeCell ref="G52:G55"/>
    <mergeCell ref="J52:J55"/>
    <mergeCell ref="K52:K55"/>
    <mergeCell ref="L52:L55"/>
    <mergeCell ref="M52:N55"/>
    <mergeCell ref="F52:F55"/>
    <mergeCell ref="G59:G61"/>
    <mergeCell ref="J59:J61"/>
    <mergeCell ref="K59:K61"/>
    <mergeCell ref="L59:L61"/>
    <mergeCell ref="M59:N61"/>
    <mergeCell ref="A62:L62"/>
    <mergeCell ref="M62:N62"/>
    <mergeCell ref="A59:A61"/>
    <mergeCell ref="B59:B61"/>
    <mergeCell ref="C59:C61"/>
    <mergeCell ref="D59:D61"/>
    <mergeCell ref="E59:E61"/>
    <mergeCell ref="F59:F61"/>
    <mergeCell ref="A94:L94"/>
    <mergeCell ref="A95:N95"/>
    <mergeCell ref="I67:I70"/>
    <mergeCell ref="J67:J70"/>
    <mergeCell ref="K67:K70"/>
    <mergeCell ref="L67:L70"/>
    <mergeCell ref="M67:M70"/>
    <mergeCell ref="N67:N70"/>
    <mergeCell ref="A67:A70"/>
    <mergeCell ref="B67:B70"/>
    <mergeCell ref="C67:C70"/>
    <mergeCell ref="D67:D70"/>
    <mergeCell ref="E67:E70"/>
    <mergeCell ref="F67:H68"/>
    <mergeCell ref="F69:F70"/>
    <mergeCell ref="G69:G70"/>
    <mergeCell ref="H69:H70"/>
  </mergeCells>
  <conditionalFormatting sqref="I20:I21">
    <cfRule type="cellIs" dxfId="20" priority="21" operator="equal">
      <formula>"-"</formula>
    </cfRule>
  </conditionalFormatting>
  <conditionalFormatting sqref="J20:J21">
    <cfRule type="cellIs" dxfId="19" priority="20" operator="equal">
      <formula>"-"</formula>
    </cfRule>
  </conditionalFormatting>
  <conditionalFormatting sqref="K21:L22">
    <cfRule type="cellIs" dxfId="17" priority="16" operator="equal">
      <formula>"-"</formula>
    </cfRule>
  </conditionalFormatting>
  <conditionalFormatting sqref="I22">
    <cfRule type="cellIs" dxfId="15" priority="18" operator="equal">
      <formula>"-"</formula>
    </cfRule>
  </conditionalFormatting>
  <conditionalFormatting sqref="J22">
    <cfRule type="cellIs" dxfId="14" priority="15" operator="equal">
      <formula>"-"</formula>
    </cfRule>
  </conditionalFormatting>
  <conditionalFormatting sqref="I59:I61">
    <cfRule type="cellIs" dxfId="13" priority="12" operator="equal">
      <formula>"-"</formula>
    </cfRule>
  </conditionalFormatting>
  <conditionalFormatting sqref="I28 I34:I51">
    <cfRule type="cellIs" dxfId="12" priority="13" operator="equal">
      <formula>"-"</formula>
    </cfRule>
  </conditionalFormatting>
  <conditionalFormatting sqref="H28 H34:H58">
    <cfRule type="cellIs" dxfId="11" priority="14" operator="equal">
      <formula>"-"</formula>
    </cfRule>
  </conditionalFormatting>
  <conditionalFormatting sqref="J23">
    <cfRule type="cellIs" dxfId="10" priority="8" operator="equal">
      <formula>"-"</formula>
    </cfRule>
  </conditionalFormatting>
  <conditionalFormatting sqref="K23:L23">
    <cfRule type="cellIs" dxfId="9" priority="9" operator="equal">
      <formula>"-"</formula>
    </cfRule>
  </conditionalFormatting>
  <conditionalFormatting sqref="I23">
    <cfRule type="cellIs" dxfId="7" priority="11" operator="equal">
      <formula>"-"</formula>
    </cfRule>
  </conditionalFormatting>
  <conditionalFormatting sqref="I52:I54">
    <cfRule type="cellIs" dxfId="6" priority="7" operator="equal">
      <formula>"-"</formula>
    </cfRule>
  </conditionalFormatting>
  <conditionalFormatting sqref="I55:I58">
    <cfRule type="cellIs" dxfId="5" priority="6" operator="equal">
      <formula>"-"</formula>
    </cfRule>
  </conditionalFormatting>
  <conditionalFormatting sqref="I29:I33">
    <cfRule type="cellIs" dxfId="4" priority="4" operator="equal">
      <formula>"-"</formula>
    </cfRule>
  </conditionalFormatting>
  <conditionalFormatting sqref="H29:H33">
    <cfRule type="cellIs" dxfId="3" priority="5" operator="equal">
      <formula>"-"</formula>
    </cfRule>
  </conditionalFormatting>
  <conditionalFormatting sqref="M21">
    <cfRule type="cellIs" dxfId="2" priority="3" operator="equal">
      <formula>"-"</formula>
    </cfRule>
  </conditionalFormatting>
  <conditionalFormatting sqref="M22">
    <cfRule type="cellIs" dxfId="1" priority="2" operator="equal">
      <formula>"-"</formula>
    </cfRule>
  </conditionalFormatting>
  <conditionalFormatting sqref="M23">
    <cfRule type="cellIs" dxfId="0" priority="1" operator="equal">
      <formula>"-"</formula>
    </cfRule>
  </conditionalFormatting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2026-04-28T13:09:44Z</dcterms:modified>
</cp:coreProperties>
</file>