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C771F99C-3937-4FE8-A09D-4ACD422912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1" l="1"/>
  <c r="K14" i="1"/>
  <c r="K13" i="1"/>
  <c r="K12" i="1"/>
  <c r="K11" i="1"/>
  <c r="K10" i="1"/>
  <c r="K9" i="1"/>
  <c r="K8" i="1"/>
  <c r="K7" i="1"/>
  <c r="A9" i="1"/>
  <c r="J15" i="1" l="1"/>
  <c r="F14" i="1" l="1"/>
  <c r="H14" i="1" s="1"/>
  <c r="G14" i="1" s="1"/>
  <c r="F13" i="1"/>
  <c r="H13" i="1" s="1"/>
  <c r="G13" i="1" s="1"/>
  <c r="F12" i="1"/>
  <c r="H12" i="1" s="1"/>
  <c r="G12" i="1" s="1"/>
  <c r="F11" i="1"/>
  <c r="H11" i="1" s="1"/>
  <c r="G11" i="1" s="1"/>
  <c r="F10" i="1"/>
  <c r="H10" i="1" s="1"/>
  <c r="G10" i="1" s="1"/>
  <c r="F9" i="1"/>
  <c r="H9" i="1" s="1"/>
  <c r="G9" i="1" s="1"/>
  <c r="F8" i="1"/>
  <c r="H8" i="1" s="1"/>
  <c r="G8" i="1" s="1"/>
  <c r="F7" i="1"/>
  <c r="A8" i="1" l="1"/>
  <c r="A10" i="1" s="1"/>
  <c r="A11" i="1" s="1"/>
  <c r="A12" i="1" s="1"/>
  <c r="A13" i="1" s="1"/>
  <c r="A14" i="1" s="1"/>
  <c r="H7" i="1" l="1"/>
  <c r="G7" i="1" s="1"/>
</calcChain>
</file>

<file path=xl/sharedStrings.xml><?xml version="1.0" encoding="utf-8"?>
<sst xmlns="http://schemas.openxmlformats.org/spreadsheetml/2006/main" count="34" uniqueCount="27">
  <si>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</si>
  <si>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</si>
  <si>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</si>
  <si>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</si>
  <si>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</si>
  <si>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</si>
  <si>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</si>
  <si>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</si>
  <si>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</si>
  <si>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</si>
  <si>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 (Цена за 1 мес.)</t>
    </r>
  </si>
  <si>
    <t>Наименование ТРУ</t>
  </si>
  <si>
    <t>Количество</t>
  </si>
  <si>
    <t>Единица измерения</t>
  </si>
  <si>
    <t>Сумма ( с учетом предельной цены), руб</t>
  </si>
  <si>
    <t>Эмблема ПСО</t>
  </si>
  <si>
    <t>Надпись на кузов пожарного автомобиля "49"</t>
  </si>
  <si>
    <t>Надпись на кузов пожарного автомобиля "50"</t>
  </si>
  <si>
    <t>Надпись на кузов пожарного автомобиля "ТЕЛЕФОН 01,101"</t>
  </si>
  <si>
    <t>шт</t>
  </si>
  <si>
    <t>Надписи на кузов пожарного автомобиля размер 195*155мм (АЦ 49; АЦПК; АКП-50; АПТ; АЦ 50; АЛ 50)</t>
  </si>
  <si>
    <t>Надпись на кузов пожарного автомобиля размер 95*55мм (марка,тип авто)</t>
  </si>
  <si>
    <t>Надпись на кузов пожарного автомобиля размер 95*55мм  (АПТ 5,8/1000-40)</t>
  </si>
  <si>
    <t>Поставщик №1:Коммерческое предложение от 20.04.2026 № 07 Поставщик № 2: Коммерческое предложение от 05.03.2026 № 5 Поставщик № 3: Коммерческое предложение от 14.04.2026 № НФ-132</t>
  </si>
  <si>
    <t>Итого НМКЦ  составляет 46806 (Сорок шесть тысяч восемьсот шесть рублей) 76 копеек.</t>
  </si>
  <si>
    <t xml:space="preserve">Надпись на кузов пожарного автомобиля "Санкт-Петербург" </t>
  </si>
  <si>
    <r>
      <t xml:space="preserve">Позиции, включенные в объект закупки, в соответствии с Приложением № 2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отнесены к товарам   в отношении которых устанавливается ограничение закупок для обеспечения государственных и муниципальных нужд, закупок отдельными видами юридических лиц. В соответствии с подпунктом г пункта 7 ПП № 1875 от 23.12.2024г. при определении НМЦК данное постановление не применяется.             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 Для определения НМЦК проведен мониторинг в соответствие с п. 3.7 Приказа № 567. Информация о ценах товаров, работ, услуг, содержащаяся в рекламе, каталогах, описаниях товаров и в других предложениях, обращенных к неопределенному кругу лиц, в том числе признаваемых в соответствии с гражданским законадательством публичными офертами.Осуществлена проверка на наличие товаров (работ, услуг) в приложении к распоряжению Комитет по государственному заказу Санкт-Петербурга от 31.05.2018 № 100-р (далее — распоряжение № 100-р).  </t>
    </r>
    <r>
      <rPr>
        <b/>
        <sz val="12"/>
        <color theme="1"/>
        <rFont val="Times New Roman"/>
        <family val="1"/>
        <charset val="204"/>
      </rPr>
      <t>Направлен запрос коммерческих предложений через электронную почту, через электронный магазин АИС ГЗ. Запрос № 20260311001 от 11.03.2026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</si>
</sst>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164" fontId="3" fillId="2" borderId="1" xfId="0" applyNumberFormat="1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vertical="top" wrapText="1"/>
    </xf>
    <xf numFmtId="0" fontId="1" fillId="0" borderId="7" xfId="0" applyFont="1" applyBorder="1" applyAlignment="1"/>
    <xf numFmtId="0" fontId="1" fillId="0" borderId="5" xfId="0" applyFont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"/>
  <sheetViews>
    <sheetView tabSelected="1" zoomScaleNormal="100" workbookViewId="0">
      <selection activeCell="A4" sqref="A4:K4"/>
    </sheetView>
  </sheetViews>
  <sheetFormatPr defaultColWidth="8.85546875" defaultRowHeight="15.75" x14ac:dyDescent="0.25"/>
  <cols>
    <col min="1" max="1" width="5.28515625" style="10" customWidth="1"/>
    <col min="2" max="2" width="27.140625" style="10" customWidth="1"/>
    <col min="3" max="3" width="15.7109375" style="10" customWidth="1"/>
    <col min="4" max="4" width="15.42578125" style="10" customWidth="1"/>
    <col min="5" max="5" width="16.7109375" style="10" customWidth="1"/>
    <col min="6" max="6" width="14.140625" style="10" customWidth="1"/>
    <col min="7" max="7" width="14" style="10" customWidth="1"/>
    <col min="8" max="8" width="14.7109375" style="10" customWidth="1"/>
    <col min="9" max="10" width="9.28515625" style="10" customWidth="1"/>
    <col min="11" max="11" width="16.7109375" style="10" customWidth="1"/>
    <col min="12" max="16384" width="8.85546875" style="10"/>
  </cols>
  <sheetData>
    <row r="2" spans="1:11" x14ac:dyDescent="0.25">
      <c r="A2" s="25" t="s">
        <v>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41" hidden="1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249.75" customHeight="1" x14ac:dyDescent="0.25">
      <c r="A4" s="26" t="s">
        <v>26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46.5" customHeight="1" thickBot="1" x14ac:dyDescent="0.3">
      <c r="A5" s="26" t="s">
        <v>23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99" customHeight="1" x14ac:dyDescent="0.25">
      <c r="A6" s="1" t="s">
        <v>0</v>
      </c>
      <c r="B6" s="2" t="s">
        <v>11</v>
      </c>
      <c r="C6" s="2" t="s">
        <v>8</v>
      </c>
      <c r="D6" s="2" t="s">
        <v>9</v>
      </c>
      <c r="E6" s="2" t="s">
        <v>10</v>
      </c>
      <c r="F6" s="16" t="s">
        <v>1</v>
      </c>
      <c r="G6" s="3" t="s">
        <v>2</v>
      </c>
      <c r="H6" s="6" t="s">
        <v>3</v>
      </c>
      <c r="I6" s="7" t="s">
        <v>12</v>
      </c>
      <c r="J6" s="7" t="s">
        <v>13</v>
      </c>
      <c r="K6" s="7" t="s">
        <v>14</v>
      </c>
    </row>
    <row r="7" spans="1:11" ht="54" customHeight="1" x14ac:dyDescent="0.25">
      <c r="A7" s="18">
        <v>1</v>
      </c>
      <c r="B7" s="4" t="s">
        <v>15</v>
      </c>
      <c r="C7" s="15">
        <v>650</v>
      </c>
      <c r="D7" s="15">
        <v>450</v>
      </c>
      <c r="E7" s="15">
        <v>800</v>
      </c>
      <c r="F7" s="14">
        <f>ROUND((C7+D7+E7)/3,2)</f>
        <v>633.33000000000004</v>
      </c>
      <c r="G7" s="19">
        <f>H7/F7*100</f>
        <v>27.725550544213952</v>
      </c>
      <c r="H7" s="15">
        <f>SQRT(((C7-F7)*(C7-F7)+(D7-F7)*(D7-F7)+(E7-F7)*(E7-F7))/2)</f>
        <v>175.59422926167022</v>
      </c>
      <c r="I7" s="9" t="s">
        <v>19</v>
      </c>
      <c r="J7" s="9">
        <v>22</v>
      </c>
      <c r="K7" s="12">
        <f>633.33*J7</f>
        <v>13933.26</v>
      </c>
    </row>
    <row r="8" spans="1:11" ht="76.5" customHeight="1" x14ac:dyDescent="0.25">
      <c r="A8" s="18">
        <f>A7+1</f>
        <v>2</v>
      </c>
      <c r="B8" s="4" t="s">
        <v>25</v>
      </c>
      <c r="C8" s="15">
        <v>170</v>
      </c>
      <c r="D8" s="5">
        <v>300</v>
      </c>
      <c r="E8" s="5">
        <v>250</v>
      </c>
      <c r="F8" s="14">
        <f t="shared" ref="F8:F14" si="0">ROUND((C8+D8+E8)/3,2)</f>
        <v>240</v>
      </c>
      <c r="G8" s="8">
        <f t="shared" ref="G8:G14" si="1">H8/F8*100</f>
        <v>27.322660517925001</v>
      </c>
      <c r="H8" s="5">
        <f t="shared" ref="H8:H14" si="2">SQRT(((C8-F8)*(C8-F8)+(D8-F8)*(D8-F8)+(E8-F8)*(E8-F8))/2)</f>
        <v>65.574385243020004</v>
      </c>
      <c r="I8" s="9" t="s">
        <v>19</v>
      </c>
      <c r="J8" s="9">
        <v>33</v>
      </c>
      <c r="K8" s="12">
        <f>240*J8</f>
        <v>7920</v>
      </c>
    </row>
    <row r="9" spans="1:11" ht="63.75" customHeight="1" x14ac:dyDescent="0.25">
      <c r="A9" s="18">
        <f>A8+1</f>
        <v>3</v>
      </c>
      <c r="B9" s="4" t="s">
        <v>16</v>
      </c>
      <c r="C9" s="15">
        <v>190</v>
      </c>
      <c r="D9" s="5">
        <v>250</v>
      </c>
      <c r="E9" s="5">
        <v>300</v>
      </c>
      <c r="F9" s="14">
        <f t="shared" si="0"/>
        <v>246.67</v>
      </c>
      <c r="G9" s="8">
        <f t="shared" si="1"/>
        <v>22.327687041054002</v>
      </c>
      <c r="H9" s="5">
        <f t="shared" si="2"/>
        <v>55.075705624167902</v>
      </c>
      <c r="I9" s="9" t="s">
        <v>19</v>
      </c>
      <c r="J9" s="9">
        <v>8</v>
      </c>
      <c r="K9" s="12">
        <f>246.67*J9</f>
        <v>1973.36</v>
      </c>
    </row>
    <row r="10" spans="1:11" ht="53.25" customHeight="1" x14ac:dyDescent="0.25">
      <c r="A10" s="18">
        <f t="shared" ref="A10:A14" si="3">A9+1</f>
        <v>4</v>
      </c>
      <c r="B10" s="4" t="s">
        <v>17</v>
      </c>
      <c r="C10" s="15">
        <v>190</v>
      </c>
      <c r="D10" s="15">
        <v>250</v>
      </c>
      <c r="E10" s="15">
        <v>300</v>
      </c>
      <c r="F10" s="14">
        <f t="shared" si="0"/>
        <v>246.67</v>
      </c>
      <c r="G10" s="19">
        <f t="shared" si="1"/>
        <v>22.327687041054002</v>
      </c>
      <c r="H10" s="5">
        <f t="shared" si="2"/>
        <v>55.075705624167902</v>
      </c>
      <c r="I10" s="9" t="s">
        <v>19</v>
      </c>
      <c r="J10" s="9">
        <v>14</v>
      </c>
      <c r="K10" s="12">
        <f>246.67*J10</f>
        <v>3453.3799999999997</v>
      </c>
    </row>
    <row r="11" spans="1:11" ht="58.5" customHeight="1" x14ac:dyDescent="0.25">
      <c r="A11" s="18">
        <f t="shared" si="3"/>
        <v>5</v>
      </c>
      <c r="B11" s="4" t="s">
        <v>21</v>
      </c>
      <c r="C11" s="15">
        <v>170</v>
      </c>
      <c r="D11" s="5">
        <v>291.67</v>
      </c>
      <c r="E11" s="5">
        <v>300</v>
      </c>
      <c r="F11" s="14">
        <f t="shared" si="0"/>
        <v>253.89</v>
      </c>
      <c r="G11" s="8">
        <f t="shared" si="1"/>
        <v>28.662082311380445</v>
      </c>
      <c r="H11" s="5">
        <f t="shared" si="2"/>
        <v>72.77016078036381</v>
      </c>
      <c r="I11" s="9" t="s">
        <v>19</v>
      </c>
      <c r="J11" s="9">
        <v>20</v>
      </c>
      <c r="K11" s="12">
        <f>253.89*J11</f>
        <v>5077.7999999999993</v>
      </c>
    </row>
    <row r="12" spans="1:11" ht="63.75" customHeight="1" x14ac:dyDescent="0.25">
      <c r="A12" s="18">
        <f t="shared" si="3"/>
        <v>6</v>
      </c>
      <c r="B12" s="4" t="s">
        <v>22</v>
      </c>
      <c r="C12" s="15">
        <v>200</v>
      </c>
      <c r="D12" s="5">
        <v>291.67</v>
      </c>
      <c r="E12" s="5">
        <v>300</v>
      </c>
      <c r="F12" s="14">
        <f t="shared" si="0"/>
        <v>263.89</v>
      </c>
      <c r="G12" s="8">
        <f t="shared" si="1"/>
        <v>21.026526983990795</v>
      </c>
      <c r="H12" s="5">
        <f t="shared" si="2"/>
        <v>55.48690205805331</v>
      </c>
      <c r="I12" s="9" t="s">
        <v>19</v>
      </c>
      <c r="J12" s="9">
        <v>4</v>
      </c>
      <c r="K12" s="12">
        <f>263.89*J12</f>
        <v>1055.56</v>
      </c>
    </row>
    <row r="13" spans="1:11" ht="57.75" customHeight="1" x14ac:dyDescent="0.25">
      <c r="A13" s="18">
        <f t="shared" si="3"/>
        <v>7</v>
      </c>
      <c r="B13" s="4" t="s">
        <v>18</v>
      </c>
      <c r="C13" s="15">
        <v>170</v>
      </c>
      <c r="D13" s="15">
        <v>220</v>
      </c>
      <c r="E13" s="15">
        <v>300</v>
      </c>
      <c r="F13" s="14">
        <f t="shared" si="0"/>
        <v>230</v>
      </c>
      <c r="G13" s="19">
        <f t="shared" si="1"/>
        <v>28.510602279573916</v>
      </c>
      <c r="H13" s="15">
        <f t="shared" si="2"/>
        <v>65.574385243020004</v>
      </c>
      <c r="I13" s="9" t="s">
        <v>19</v>
      </c>
      <c r="J13" s="9">
        <v>22</v>
      </c>
      <c r="K13" s="12">
        <f>230*J13</f>
        <v>5060</v>
      </c>
    </row>
    <row r="14" spans="1:11" ht="87.75" customHeight="1" x14ac:dyDescent="0.25">
      <c r="A14" s="18">
        <f t="shared" si="3"/>
        <v>8</v>
      </c>
      <c r="B14" s="4" t="s">
        <v>20</v>
      </c>
      <c r="C14" s="15">
        <v>350</v>
      </c>
      <c r="D14" s="5">
        <v>515.79</v>
      </c>
      <c r="E14" s="5">
        <v>450</v>
      </c>
      <c r="F14" s="14">
        <f t="shared" si="0"/>
        <v>438.6</v>
      </c>
      <c r="G14" s="8">
        <f t="shared" si="1"/>
        <v>19.03355763978325</v>
      </c>
      <c r="H14" s="5">
        <f t="shared" si="2"/>
        <v>83.481183808089341</v>
      </c>
      <c r="I14" s="9" t="s">
        <v>19</v>
      </c>
      <c r="J14" s="9">
        <v>19</v>
      </c>
      <c r="K14" s="12">
        <f>438.6*J14</f>
        <v>8333.4</v>
      </c>
    </row>
    <row r="15" spans="1:11" x14ac:dyDescent="0.25">
      <c r="A15" s="22" t="s">
        <v>4</v>
      </c>
      <c r="B15" s="23"/>
      <c r="C15" s="23"/>
      <c r="D15" s="23"/>
      <c r="E15" s="23"/>
      <c r="F15" s="23"/>
      <c r="G15" s="23"/>
      <c r="H15" s="23"/>
      <c r="I15" s="24"/>
      <c r="J15" s="17">
        <f>SUM(J7:J14)</f>
        <v>142</v>
      </c>
      <c r="K15" s="13">
        <f>SUM(K7:K14)</f>
        <v>46806.76</v>
      </c>
    </row>
    <row r="16" spans="1:11" ht="331.5" customHeight="1" x14ac:dyDescent="0.25">
      <c r="A16" s="20" t="s">
        <v>7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8" spans="1:1" x14ac:dyDescent="0.25">
      <c r="A18" s="11" t="s">
        <v>24</v>
      </c>
    </row>
    <row r="19" spans="1:1" ht="30" customHeight="1" x14ac:dyDescent="0.25">
      <c r="A19" s="10" t="s">
        <v>6</v>
      </c>
    </row>
  </sheetData>
  <mergeCells count="6">
    <mergeCell ref="A16:K16"/>
    <mergeCell ref="A15:I15"/>
    <mergeCell ref="A2:K2"/>
    <mergeCell ref="A3:K3"/>
    <mergeCell ref="A4:K4"/>
    <mergeCell ref="A5:K5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2026-04-28T09:32:47Z</dcterms:modified>
</cp:coreProperties>
</file>