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0290" yWindow="1200" windowWidth="29040" windowHeight="15885"/>
  </bookViews>
  <sheets>
    <sheet name="Sheet1" sheetId="1" r:id="rId1"/>
  </sheets>
  <definedNames>
    <definedName name="_xlnm.Print_Titles" localSheetId="0">Sheet1!$7:$8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" i="1" l="1"/>
  <c r="O9" i="1" s="1"/>
  <c r="N10" i="1"/>
  <c r="L10" i="1" s="1"/>
  <c r="M10" i="1" s="1"/>
  <c r="N11" i="1"/>
  <c r="L11" i="1" s="1"/>
  <c r="M11" i="1" s="1"/>
  <c r="N12" i="1"/>
  <c r="O12" i="1" s="1"/>
  <c r="O10" i="1" l="1"/>
  <c r="O11" i="1"/>
  <c r="L9" i="1"/>
  <c r="M9" i="1" s="1"/>
  <c r="L12" i="1"/>
  <c r="M12" i="1" s="1"/>
  <c r="H13" i="1"/>
  <c r="I13" i="1"/>
  <c r="J13" i="1"/>
  <c r="G13" i="1"/>
  <c r="O13" i="1" l="1"/>
</calcChain>
</file>

<file path=xl/sharedStrings.xml><?xml version="1.0" encoding="utf-8"?>
<sst xmlns="http://schemas.openxmlformats.org/spreadsheetml/2006/main" count="49" uniqueCount="40">
  <si>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</si>
  <si>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</si>
  <si>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</si>
  <si>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</si>
  <si>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</si>
  <si>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</si>
  <si>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</si>
  <si>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</si>
  <si>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</si>
  <si>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</si>
  <si>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</si>
  <si>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</si>
  <si>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</si>
  <si>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</si>
  <si>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Среднее квадра-тичное отклонение</t>
  </si>
  <si>
    <t/>
  </si>
  <si>
    <t>НМЦК(ЦК)
(руб.)</t>
  </si>
  <si>
    <t xml:space="preserve">Реестр товаров 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</si>
  <si>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</si>
  <si>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-</t>
  </si>
  <si>
    <t>Количество источников ценовой информации</t>
  </si>
  <si>
    <t>Расчёт НМЦК(ЦК)</t>
  </si>
  <si>
    <t>Минимальная цена (руб.)</t>
  </si>
  <si>
    <t>Оказание услуг по перевозке движимого имущества с помощью транспорта с погрузкой-разгрузкой (имущество в виде разборных каркасных палаток, неразборных столов, разборных столов, весы, мебель, упакованных товаров и т.п.) до 1,5 т., до 13 куб метров</t>
  </si>
  <si>
    <t>49.41.19.900</t>
  </si>
  <si>
    <t>Оказание услуг по хранению движимого имущества (оборудование для осуществления торговли, реализуемая продукция, элементы благоустройства) в упаковке или без</t>
  </si>
  <si>
    <t>52.10.19.900</t>
  </si>
  <si>
    <t>Оказание услуг по хранению транспорта категория В (легковые, микроавтобусы)</t>
  </si>
  <si>
    <t>Оказание услуг по перевозке техники категория В (легковые, микроавтобусы)</t>
  </si>
  <si>
    <t>Час (ч)</t>
  </si>
  <si>
    <t xml:space="preserve">цена источника 1 </t>
  </si>
  <si>
    <t xml:space="preserve">цена источника 2 </t>
  </si>
  <si>
    <t xml:space="preserve">цена источника 3 </t>
  </si>
  <si>
    <t>Усл. ед</t>
  </si>
  <si>
    <t>Оказание услуг по реализации мероприятий по перевозке, хранению, изъятого имущества в рамках реализации Закона Санкт-Петербурга от 12.05.2010 №273-70 "Об административных правонарушениях
в Санкт-Петербурге"</t>
  </si>
  <si>
    <t>Начальник отдела по вопросам законности, правопорядка и безопасности</t>
  </si>
  <si>
    <t>/Д.В. Коротуненко</t>
  </si>
  <si>
    <t>УТВЕРЖДАЮ
Заместитель главы администрации 
Василеостровского района 
Санкт-Петербурга 
______________ Е.В. Грушина
«___» _______ 2026 год</t>
  </si>
  <si>
    <t>На основании проведенного анализа рынка и расчетов, НМЦК(ЦК) составляет: 10 249,00 рублей
Максимальное значение цены контракта с учетом выделенных лимитов финансирования составляет 313 400 руб.
Лимит финансирования на 2026 - 89 500 руб. 00 коп.
Лимит финансирования на 2027 - 109 700 руб. 00 коп.
 Лимит финансирования на 2027 - 114 200 руб. 00 коп.</t>
  </si>
  <si>
    <t>Дата подготовки обоснования НМЦК: 16.04.2026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</si>
</sst>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3" xfId="0" applyFont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top"/>
    </xf>
    <xf numFmtId="4" fontId="1" fillId="0" borderId="1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4" fontId="1" fillId="0" borderId="0" xfId="0" applyNumberFormat="1" applyFont="1"/>
    <xf numFmtId="3" fontId="1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top"/>
    </xf>
    <xf numFmtId="0" fontId="7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top"/>
    </xf>
    <xf numFmtId="0" fontId="1" fillId="0" borderId="0" xfId="0" applyFont="1" applyFill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vertical="top"/>
    </xf>
    <xf numFmtId="0" fontId="7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vertical="top" wrapText="1"/>
    </xf>
    <xf numFmtId="0" fontId="1" fillId="0" borderId="0" xfId="0" applyFont="1" applyFill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538843</xdr:colOff>
      <xdr:row>5</xdr:row>
      <xdr:rowOff>196233</xdr:rowOff>
    </xdr:from>
    <xdr:to>
      <xdr:col>5</xdr:col>
      <xdr:colOff>125906</xdr:colOff>
      <xdr:row>6</xdr:row>
      <xdr:rowOff>142554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xmlns="" id="{8AB3A012-7C61-C543-97BA-7D3D36847688}"/>
                </a:ext>
              </a:extLst>
            </xdr:cNvPr>
            <xdr:cNvSpPr txBox="1"/>
          </xdr:nvSpPr>
          <xdr:spPr>
            <a:xfrm>
              <a:off x="3569525" y="4105813"/>
              <a:ext cx="3206563" cy="17311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569525" y="4105813"/>
              <a:ext cx="3206563" cy="17311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5</xdr:row>
      <xdr:rowOff>192522</xdr:rowOff>
    </xdr:from>
    <xdr:to>
      <xdr:col>2</xdr:col>
      <xdr:colOff>279400</xdr:colOff>
      <xdr:row>6</xdr:row>
      <xdr:rowOff>138843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xmlns="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4102102"/>
              <a:ext cx="3221182" cy="17311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4102102"/>
              <a:ext cx="3221182" cy="17311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5</xdr:col>
      <xdr:colOff>490289</xdr:colOff>
      <xdr:row>5</xdr:row>
      <xdr:rowOff>203654</xdr:rowOff>
    </xdr:from>
    <xdr:to>
      <xdr:col>8</xdr:col>
      <xdr:colOff>224495</xdr:colOff>
      <xdr:row>6</xdr:row>
      <xdr:rowOff>149975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xmlns="" id="{83BD8224-69C9-6141-96AB-27DD541F3620}"/>
                </a:ext>
              </a:extLst>
            </xdr:cNvPr>
            <xdr:cNvSpPr txBox="1"/>
          </xdr:nvSpPr>
          <xdr:spPr>
            <a:xfrm>
              <a:off x="7140471" y="4113234"/>
              <a:ext cx="3215160" cy="17311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140471" y="4113234"/>
              <a:ext cx="3215160" cy="17311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ru-RU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tabSelected="1" view="pageLayout" topLeftCell="A5" zoomScale="75" zoomScaleNormal="80" zoomScalePageLayoutView="75" workbookViewId="0">
      <selection activeCell="C4" sqref="C4:O4"/>
    </sheetView>
  </sheetViews>
  <sheetFormatPr defaultColWidth="10.875" defaultRowHeight="15.75" x14ac:dyDescent="0.25"/>
  <cols>
    <col min="1" max="1" width="3.875" style="2" customWidth="1"/>
    <col min="2" max="2" width="35.875" style="1" customWidth="1"/>
    <col min="3" max="3" width="15.875" style="1" customWidth="1"/>
    <col min="4" max="4" width="18.625" style="1" customWidth="1"/>
    <col min="5" max="5" width="13" style="1" customWidth="1"/>
    <col min="6" max="6" width="9.875" style="1" customWidth="1"/>
    <col min="7" max="7" width="18.375" style="1" customWidth="1"/>
    <col min="8" max="8" width="17.5" style="1" customWidth="1"/>
    <col min="9" max="9" width="18.875" style="1" customWidth="1"/>
    <col min="10" max="10" width="14.625" style="1" customWidth="1"/>
    <col min="11" max="11" width="13.875" style="1" customWidth="1"/>
    <col min="12" max="12" width="19.875" style="1" customWidth="1"/>
    <col min="13" max="14" width="15.875" style="1" customWidth="1"/>
    <col min="15" max="15" width="18.875" style="1" customWidth="1"/>
    <col min="16" max="16" width="10.875" style="1"/>
    <col min="17" max="17" width="13.25" style="1" customWidth="1"/>
    <col min="18" max="16384" width="10.875" style="1"/>
  </cols>
  <sheetData>
    <row r="1" spans="1:17" ht="121.5" customHeight="1" x14ac:dyDescent="0.25">
      <c r="L1" s="29" t="s">
        <v>37</v>
      </c>
      <c r="M1" s="30"/>
      <c r="N1" s="30"/>
      <c r="O1" s="30"/>
    </row>
    <row r="2" spans="1:17" ht="54.75" customHeight="1" x14ac:dyDescent="0.25">
      <c r="A2" s="31" t="s">
        <v>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7" ht="35.25" customHeight="1" x14ac:dyDescent="0.25">
      <c r="A3" s="38" t="s">
        <v>8</v>
      </c>
      <c r="B3" s="38"/>
      <c r="C3" s="32" t="s">
        <v>34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17" ht="69.95" customHeight="1" x14ac:dyDescent="0.25">
      <c r="A4" s="37" t="s">
        <v>9</v>
      </c>
      <c r="B4" s="37"/>
      <c r="C4" s="33" t="s">
        <v>18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</row>
    <row r="5" spans="1:17" ht="25.5" x14ac:dyDescent="0.25">
      <c r="A5" s="35" t="s">
        <v>21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</row>
    <row r="6" spans="1:17" ht="140.25" customHeight="1" x14ac:dyDescent="0.25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</row>
    <row r="7" spans="1:17" ht="20.100000000000001" customHeight="1" x14ac:dyDescent="0.25">
      <c r="A7" s="18" t="s">
        <v>0</v>
      </c>
      <c r="B7" s="18" t="s">
        <v>1</v>
      </c>
      <c r="C7" s="18"/>
      <c r="D7" s="18" t="s">
        <v>2</v>
      </c>
      <c r="E7" s="26" t="s">
        <v>3</v>
      </c>
      <c r="F7" s="18" t="s">
        <v>4</v>
      </c>
      <c r="G7" s="26" t="s">
        <v>6</v>
      </c>
      <c r="H7" s="26"/>
      <c r="I7" s="26"/>
      <c r="J7" s="26"/>
      <c r="K7" s="26"/>
      <c r="L7" s="26" t="s">
        <v>14</v>
      </c>
      <c r="M7" s="26" t="s">
        <v>5</v>
      </c>
      <c r="N7" s="26" t="s">
        <v>22</v>
      </c>
      <c r="O7" s="26" t="s">
        <v>16</v>
      </c>
    </row>
    <row r="8" spans="1:17" ht="71.25" customHeight="1" x14ac:dyDescent="0.25">
      <c r="A8" s="18"/>
      <c r="B8" s="18"/>
      <c r="C8" s="18"/>
      <c r="D8" s="18"/>
      <c r="E8" s="26"/>
      <c r="F8" s="18"/>
      <c r="G8" s="16" t="s">
        <v>30</v>
      </c>
      <c r="H8" s="16" t="s">
        <v>31</v>
      </c>
      <c r="I8" s="16" t="s">
        <v>32</v>
      </c>
      <c r="J8" s="12" t="s">
        <v>17</v>
      </c>
      <c r="K8" s="12" t="s">
        <v>20</v>
      </c>
      <c r="L8" s="26"/>
      <c r="M8" s="26"/>
      <c r="N8" s="26"/>
      <c r="O8" s="18"/>
    </row>
    <row r="9" spans="1:17" ht="90.75" customHeight="1" x14ac:dyDescent="0.25">
      <c r="A9" s="4">
        <v>1</v>
      </c>
      <c r="B9" s="27" t="s">
        <v>23</v>
      </c>
      <c r="C9" s="28"/>
      <c r="D9" s="4" t="s">
        <v>24</v>
      </c>
      <c r="E9" s="13" t="s">
        <v>29</v>
      </c>
      <c r="F9" s="11">
        <v>1</v>
      </c>
      <c r="G9" s="6">
        <v>5680.2</v>
      </c>
      <c r="H9" s="7">
        <v>5760</v>
      </c>
      <c r="I9" s="7">
        <v>6286</v>
      </c>
      <c r="J9" s="7" t="s">
        <v>19</v>
      </c>
      <c r="K9" s="9">
        <v>3</v>
      </c>
      <c r="L9" s="14">
        <f t="shared" ref="L9:L11" si="0">ROUND(SQRT(((SUM((POWER(G9-N9,2)),(POWER(H9-N9,2)),(POWER(I9-N9,2)))/(K9-1)))),4)</f>
        <v>432.06580000000002</v>
      </c>
      <c r="M9" s="15">
        <f t="shared" ref="M9:M12" si="1">ROUND((L9*100)/N9,2)</f>
        <v>7.61</v>
      </c>
      <c r="N9" s="6">
        <f t="shared" ref="N9:N12" si="2">ROUND(MIN(G9:I9),2)</f>
        <v>5680.2</v>
      </c>
      <c r="O9" s="6">
        <f t="shared" ref="O9:O12" si="3">ROUND(N9*F9,2)</f>
        <v>5680.2</v>
      </c>
    </row>
    <row r="10" spans="1:17" ht="72.75" customHeight="1" x14ac:dyDescent="0.25">
      <c r="A10" s="4">
        <v>2</v>
      </c>
      <c r="B10" s="27" t="s">
        <v>25</v>
      </c>
      <c r="C10" s="28"/>
      <c r="D10" s="4" t="s">
        <v>26</v>
      </c>
      <c r="E10" s="13" t="s">
        <v>33</v>
      </c>
      <c r="F10" s="11">
        <v>1</v>
      </c>
      <c r="G10" s="6">
        <v>28.2</v>
      </c>
      <c r="H10" s="7">
        <v>50</v>
      </c>
      <c r="I10" s="7">
        <v>45</v>
      </c>
      <c r="J10" s="7" t="s">
        <v>19</v>
      </c>
      <c r="K10" s="9">
        <v>3</v>
      </c>
      <c r="L10" s="14">
        <f t="shared" si="0"/>
        <v>19.461200000000002</v>
      </c>
      <c r="M10" s="15">
        <f t="shared" si="1"/>
        <v>69.010000000000005</v>
      </c>
      <c r="N10" s="6">
        <f t="shared" si="2"/>
        <v>28.2</v>
      </c>
      <c r="O10" s="6">
        <f t="shared" si="3"/>
        <v>28.2</v>
      </c>
    </row>
    <row r="11" spans="1:17" ht="51.75" customHeight="1" x14ac:dyDescent="0.25">
      <c r="A11" s="4">
        <v>3</v>
      </c>
      <c r="B11" s="27" t="s">
        <v>27</v>
      </c>
      <c r="C11" s="28"/>
      <c r="D11" s="4" t="s">
        <v>26</v>
      </c>
      <c r="E11" s="13" t="s">
        <v>33</v>
      </c>
      <c r="F11" s="11">
        <v>1</v>
      </c>
      <c r="G11" s="6">
        <v>272.8</v>
      </c>
      <c r="H11" s="7">
        <v>360</v>
      </c>
      <c r="I11" s="7">
        <v>300</v>
      </c>
      <c r="J11" s="7" t="s">
        <v>19</v>
      </c>
      <c r="K11" s="9">
        <v>3</v>
      </c>
      <c r="L11" s="14">
        <f t="shared" si="0"/>
        <v>64.589799999999997</v>
      </c>
      <c r="M11" s="15">
        <f t="shared" si="1"/>
        <v>23.68</v>
      </c>
      <c r="N11" s="6">
        <f t="shared" si="2"/>
        <v>272.8</v>
      </c>
      <c r="O11" s="6">
        <f t="shared" si="3"/>
        <v>272.8</v>
      </c>
    </row>
    <row r="12" spans="1:17" ht="53.25" customHeight="1" x14ac:dyDescent="0.25">
      <c r="A12" s="4">
        <v>4</v>
      </c>
      <c r="B12" s="27" t="s">
        <v>28</v>
      </c>
      <c r="C12" s="28"/>
      <c r="D12" s="4" t="s">
        <v>24</v>
      </c>
      <c r="E12" s="13" t="s">
        <v>29</v>
      </c>
      <c r="F12" s="11">
        <v>1</v>
      </c>
      <c r="G12" s="6">
        <v>4267.8</v>
      </c>
      <c r="H12" s="7">
        <v>4500</v>
      </c>
      <c r="I12" s="7">
        <v>4290</v>
      </c>
      <c r="J12" s="7" t="s">
        <v>19</v>
      </c>
      <c r="K12" s="9">
        <v>3</v>
      </c>
      <c r="L12" s="14">
        <f>ROUND(SQRT(((SUM((POWER(G12-N12,2)),(POWER(H12-N12,2)),(POWER(I12-N12,2)))/(K12-1)))),4)</f>
        <v>164.93889999999999</v>
      </c>
      <c r="M12" s="15">
        <f t="shared" si="1"/>
        <v>3.86</v>
      </c>
      <c r="N12" s="6">
        <f t="shared" si="2"/>
        <v>4267.8</v>
      </c>
      <c r="O12" s="6">
        <f t="shared" si="3"/>
        <v>4267.8</v>
      </c>
    </row>
    <row r="13" spans="1:17" ht="26.25" customHeight="1" x14ac:dyDescent="0.25">
      <c r="A13" s="5"/>
      <c r="B13" s="3"/>
      <c r="C13" s="3"/>
      <c r="D13" s="3"/>
      <c r="E13" s="3"/>
      <c r="F13" s="8" t="s">
        <v>10</v>
      </c>
      <c r="G13" s="6">
        <f>SUM(G9:G12)</f>
        <v>10249</v>
      </c>
      <c r="H13" s="6">
        <f>SUM(H9:H12)</f>
        <v>10670</v>
      </c>
      <c r="I13" s="6">
        <f>SUM(I9:I12)</f>
        <v>10921</v>
      </c>
      <c r="J13" s="6">
        <f>SUM(J9:J12)</f>
        <v>0</v>
      </c>
      <c r="K13" s="3"/>
      <c r="L13" s="3" t="s">
        <v>15</v>
      </c>
      <c r="M13" s="3"/>
      <c r="N13" s="4" t="s">
        <v>10</v>
      </c>
      <c r="O13" s="6">
        <f>SUM(O9:O12)</f>
        <v>10249</v>
      </c>
      <c r="Q13" s="10"/>
    </row>
    <row r="14" spans="1:17" ht="120" customHeight="1" x14ac:dyDescent="0.25">
      <c r="A14" s="23" t="s">
        <v>38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5" t="s">
        <v>15</v>
      </c>
      <c r="O14" s="25"/>
    </row>
    <row r="15" spans="1:17" ht="15" customHeight="1" x14ac:dyDescent="0.25">
      <c r="A15" s="20" t="s">
        <v>39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</row>
    <row r="16" spans="1:17" ht="15" customHeight="1" x14ac:dyDescent="0.25">
      <c r="A16" s="21" t="s">
        <v>11</v>
      </c>
      <c r="B16" s="21"/>
      <c r="C16" s="21"/>
    </row>
    <row r="17" spans="1:4" ht="24.95" customHeight="1" x14ac:dyDescent="0.25">
      <c r="A17" s="17" t="s">
        <v>35</v>
      </c>
      <c r="B17" s="17"/>
      <c r="C17" s="17"/>
      <c r="D17" s="17"/>
    </row>
    <row r="18" spans="1:4" ht="15" customHeight="1" x14ac:dyDescent="0.25">
      <c r="A18" s="19" t="s">
        <v>12</v>
      </c>
      <c r="B18" s="19"/>
      <c r="C18" s="19"/>
      <c r="D18" s="19"/>
    </row>
    <row r="19" spans="1:4" ht="20.100000000000001" customHeight="1" x14ac:dyDescent="0.25">
      <c r="A19" s="22" t="s">
        <v>36</v>
      </c>
      <c r="B19" s="22"/>
      <c r="C19" s="22"/>
      <c r="D19" s="22"/>
    </row>
    <row r="20" spans="1:4" ht="15" customHeight="1" x14ac:dyDescent="0.25">
      <c r="A20" s="19" t="s">
        <v>13</v>
      </c>
      <c r="B20" s="19"/>
      <c r="C20" s="19"/>
      <c r="D20" s="19"/>
    </row>
  </sheetData>
  <mergeCells count="29">
    <mergeCell ref="B9:C9"/>
    <mergeCell ref="B10:C10"/>
    <mergeCell ref="B11:C11"/>
    <mergeCell ref="B12:C12"/>
    <mergeCell ref="L1:O1"/>
    <mergeCell ref="A2:O2"/>
    <mergeCell ref="C3:O3"/>
    <mergeCell ref="C4:O4"/>
    <mergeCell ref="A5:O5"/>
    <mergeCell ref="A6:O6"/>
    <mergeCell ref="A4:B4"/>
    <mergeCell ref="A3:B3"/>
    <mergeCell ref="N7:N8"/>
    <mergeCell ref="A17:D17"/>
    <mergeCell ref="A7:A8"/>
    <mergeCell ref="A20:D20"/>
    <mergeCell ref="A15:O15"/>
    <mergeCell ref="A16:C16"/>
    <mergeCell ref="A19:D19"/>
    <mergeCell ref="A18:D18"/>
    <mergeCell ref="A14:O14"/>
    <mergeCell ref="G7:K7"/>
    <mergeCell ref="O7:O8"/>
    <mergeCell ref="F7:F8"/>
    <mergeCell ref="E7:E8"/>
    <mergeCell ref="D7:D8"/>
    <mergeCell ref="B7:C8"/>
    <mergeCell ref="L7:L8"/>
    <mergeCell ref="M7:M8"/>
  </mergeCells>
  <pageMargins left="0.70866141732283472" right="0.70866141732283472" top="0.36" bottom="0.59333333333333338" header="0.31496062992125984" footer="0.31496062992125984"/>
  <pageSetup paperSize="9" scale="4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Гаврилова Дарья Андреевна</cp:lastModifiedBy>
  <cp:lastPrinted>2026-04-06T12:22:57Z</cp:lastPrinted>
  <dcterms:created xsi:type="dcterms:W3CDTF">2023-02-03T13:24:35Z</dcterms:created>
  <dcterms:modified xsi:type="dcterms:W3CDTF">2026-04-22T07:38:00Z</dcterms:modified>
</cp:coreProperties>
</file>