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esktop\Марина Орлова\по работа\КОНТРАКТЫ НА 2026\медосмотры\"/>
    </mc:Choice>
  </mc:AlternateContent>
  <bookViews>
    <workbookView xWindow="0" yWindow="0" windowWidth="19200" windowHeight="64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3" i="1" l="1"/>
  <c r="N13" i="1" s="1"/>
  <c r="H14" i="1"/>
  <c r="H15" i="1"/>
  <c r="H16" i="1"/>
  <c r="N16" i="1" s="1"/>
  <c r="H17" i="1"/>
  <c r="H18" i="1"/>
  <c r="N18" i="1" s="1"/>
  <c r="H19" i="1"/>
  <c r="H20" i="1"/>
  <c r="N20" i="1" s="1"/>
  <c r="H21" i="1"/>
  <c r="N21" i="1" s="1"/>
  <c r="H22" i="1"/>
  <c r="N22" i="1" s="1"/>
  <c r="H23" i="1"/>
  <c r="N23" i="1" s="1"/>
  <c r="H24" i="1"/>
  <c r="N24" i="1" s="1"/>
  <c r="H25" i="1"/>
  <c r="N25" i="1" s="1"/>
  <c r="H26" i="1"/>
  <c r="N26" i="1" s="1"/>
  <c r="H27" i="1"/>
  <c r="N27" i="1" s="1"/>
  <c r="H28" i="1"/>
  <c r="N28" i="1" s="1"/>
  <c r="H29" i="1"/>
  <c r="N29" i="1" s="1"/>
  <c r="H30" i="1"/>
  <c r="H31" i="1"/>
  <c r="N31" i="1" s="1"/>
  <c r="K13" i="1"/>
  <c r="K14" i="1"/>
  <c r="K15" i="1"/>
  <c r="K16" i="1"/>
  <c r="K17" i="1"/>
  <c r="M17" i="1" s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L13" i="1"/>
  <c r="L14" i="1"/>
  <c r="M14" i="1" s="1"/>
  <c r="L15" i="1"/>
  <c r="L16" i="1"/>
  <c r="L17" i="1"/>
  <c r="L18" i="1"/>
  <c r="L19" i="1"/>
  <c r="L20" i="1"/>
  <c r="L21" i="1"/>
  <c r="L22" i="1"/>
  <c r="M22" i="1" s="1"/>
  <c r="L23" i="1"/>
  <c r="L24" i="1"/>
  <c r="L25" i="1"/>
  <c r="L26" i="1"/>
  <c r="L27" i="1"/>
  <c r="L28" i="1"/>
  <c r="L29" i="1"/>
  <c r="L30" i="1"/>
  <c r="M30" i="1" s="1"/>
  <c r="L31" i="1"/>
  <c r="N14" i="1"/>
  <c r="N15" i="1"/>
  <c r="N17" i="1"/>
  <c r="M26" i="1" l="1"/>
  <c r="M21" i="1"/>
  <c r="M25" i="1"/>
  <c r="M18" i="1"/>
  <c r="M29" i="1"/>
  <c r="M13" i="1"/>
  <c r="M28" i="1"/>
  <c r="M24" i="1"/>
  <c r="M20" i="1"/>
  <c r="M16" i="1"/>
  <c r="M31" i="1"/>
  <c r="M27" i="1"/>
  <c r="M23" i="1"/>
  <c r="M19" i="1"/>
  <c r="M15" i="1"/>
  <c r="L32" i="1"/>
  <c r="K32" i="1"/>
  <c r="H32" i="1"/>
  <c r="N32" i="1" s="1"/>
  <c r="M32" i="1" l="1"/>
  <c r="N19" i="1"/>
  <c r="N33" i="1" s="1"/>
</calcChain>
</file>

<file path=xl/sharedStrings.xml><?xml version="1.0" encoding="utf-8"?>
<sst xmlns="http://schemas.openxmlformats.org/spreadsheetml/2006/main" count="44" uniqueCount="44">
  <si>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</si>
  <si>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</si>
  <si>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</si>
  <si>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</si>
  <si>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</si>
  <si>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</si>
  <si>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</si>
  <si>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</si>
  <si>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</si>
  <si>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</si>
  <si>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</si>
  <si>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</si>
  <si>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</si>
  <si>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</si>
  <si>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</si>
  <si>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</si>
  <si>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</si>
  <si>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"УТВЕРЖДАЮ"</t>
  </si>
  <si>
    <t>Ответы на запрос получены от 3 исполнителей.</t>
  </si>
  <si>
    <t>ГБДОУ детский сад № 128 Выборгского района Санкт-Петербурга</t>
  </si>
  <si>
    <t>и.о. заведующего_______________________________А.А.Ушакова</t>
  </si>
  <si>
    <r>
      <rPr>
        <b/>
        <sz val="12"/>
        <rFont val="Times New Roman"/>
        <family val="1"/>
        <charset val="204"/>
      </rPr>
      <t>n</t>
    </r>
    <r>
      <rPr>
        <b/>
        <sz val="10"/>
        <rFont val="Times New Roman"/>
        <family val="1"/>
        <charset val="204"/>
      </rPr>
      <t xml:space="preserve"> - кол-во значений, используемых в расчете</t>
    </r>
  </si>
  <si>
    <t>Исполнитель: Орлова М.М.</t>
  </si>
  <si>
    <t>v - кол-во (объем) закупаемого товара (работы, услуги), чел.</t>
  </si>
  <si>
    <t>Осмотр врачом отоларингологом</t>
  </si>
  <si>
    <t>Осмотр врачом стоматологом</t>
  </si>
  <si>
    <t>Осмотр врачом психиатром</t>
  </si>
  <si>
    <t>Осмотр врачом психиатром-наркологом</t>
  </si>
  <si>
    <t>Осмотр врачом терапевтом</t>
  </si>
  <si>
    <t>Осмотр врачом неврологом</t>
  </si>
  <si>
    <t xml:space="preserve">Осмотр врача дерматовенеролога, анализ крови на сифилис, мазок на гонорею  </t>
  </si>
  <si>
    <t>Осмотр врача гинеколога, анализ на микрофлору и онкоцитологию</t>
  </si>
  <si>
    <t>Анализ на я/гельминтов+энтеробиоз</t>
  </si>
  <si>
    <t>Общий анализ мочи</t>
  </si>
  <si>
    <t>Клинический анализ крови</t>
  </si>
  <si>
    <t>Биохимический анализ крови (общий холестерин, глюкоза)</t>
  </si>
  <si>
    <t>УЗИ малого таза</t>
  </si>
  <si>
    <t>Маммография молочных желез (женщины старше 40 лет)</t>
  </si>
  <si>
    <t>Электрокардиография</t>
  </si>
  <si>
    <t>Измерение внутриглазного давления, сотрудникам старше 40 лет</t>
  </si>
  <si>
    <t>Санитарно-гигиеническое обучение (аттестация)</t>
  </si>
  <si>
    <t>Замена ЛМК (новый бланк)</t>
  </si>
  <si>
    <t>Заключение врача профпатолога</t>
  </si>
  <si>
    <t>Выдача мед.заключения, оформление заключительного акта и загрузка его в ЕИС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</si>
</sst>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vertical="center" wrapText="1"/>
    </xf>
    <xf numFmtId="2" fontId="0" fillId="0" borderId="0" xfId="0" applyNumberFormat="1"/>
    <xf numFmtId="0" fontId="8" fillId="2" borderId="0" xfId="0" applyFont="1" applyFill="1" applyAlignment="1">
      <alignment horizontal="right"/>
    </xf>
    <xf numFmtId="4" fontId="3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0" fillId="2" borderId="0" xfId="0" applyFill="1"/>
    <xf numFmtId="4" fontId="9" fillId="0" borderId="2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9" fillId="0" borderId="5" xfId="0" applyNumberFormat="1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10" fontId="13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2" fontId="0" fillId="0" borderId="0" xfId="0" applyNumberFormat="1" applyFill="1" applyBorder="1"/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9</xdr:row>
      <xdr:rowOff>0</xdr:rowOff>
    </xdr:from>
    <xdr:to>
      <xdr:col>13</xdr:col>
      <xdr:colOff>609600</xdr:colOff>
      <xdr:row>9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11</xdr:row>
      <xdr:rowOff>457200</xdr:rowOff>
    </xdr:from>
    <xdr:to>
      <xdr:col>7</xdr:col>
      <xdr:colOff>739140</xdr:colOff>
      <xdr:row>11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259080</xdr:rowOff>
    </xdr:from>
    <xdr:to>
      <xdr:col>13</xdr:col>
      <xdr:colOff>1188720</xdr:colOff>
      <xdr:row>11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11</xdr:row>
      <xdr:rowOff>754380</xdr:rowOff>
    </xdr:from>
    <xdr:to>
      <xdr:col>12</xdr:col>
      <xdr:colOff>975360</xdr:colOff>
      <xdr:row>11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10</xdr:row>
      <xdr:rowOff>83820</xdr:rowOff>
    </xdr:from>
    <xdr:to>
      <xdr:col>13</xdr:col>
      <xdr:colOff>556260</xdr:colOff>
      <xdr:row>10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32</xdr:row>
      <xdr:rowOff>45720</xdr:rowOff>
    </xdr:from>
    <xdr:to>
      <xdr:col>12</xdr:col>
      <xdr:colOff>777240</xdr:colOff>
      <xdr:row>32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topLeftCell="A28" zoomScale="55" zoomScaleNormal="55" workbookViewId="0">
      <selection activeCell="P11" sqref="P11"/>
    </sheetView>
  </sheetViews>
  <sheetFormatPr defaultRowHeight="14.5" x14ac:dyDescent="0.35"/>
  <cols>
    <col min="1" max="1" width="10.26953125" customWidth="1"/>
    <col min="2" max="2" width="37.1796875" style="5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3"/>
    <col min="11" max="11" width="11.54296875" customWidth="1"/>
    <col min="12" max="12" width="10.26953125" customWidth="1"/>
    <col min="13" max="13" width="16.54296875" customWidth="1"/>
    <col min="14" max="14" width="22" style="14" customWidth="1"/>
    <col min="15" max="15" width="25.08984375" style="10" customWidth="1"/>
  </cols>
  <sheetData>
    <row r="1" spans="1:15" x14ac:dyDescent="0.35">
      <c r="J1" s="28" t="s">
        <v>17</v>
      </c>
      <c r="K1" s="28"/>
      <c r="L1" s="28"/>
      <c r="M1" s="28"/>
      <c r="N1" s="28"/>
    </row>
    <row r="2" spans="1:15" x14ac:dyDescent="0.35">
      <c r="J2" s="28" t="s">
        <v>19</v>
      </c>
      <c r="K2" s="28"/>
      <c r="L2" s="28"/>
      <c r="M2" s="28"/>
      <c r="N2" s="28"/>
    </row>
    <row r="3" spans="1:15" x14ac:dyDescent="0.35">
      <c r="J3" s="28" t="s">
        <v>20</v>
      </c>
      <c r="K3" s="28"/>
      <c r="L3" s="28"/>
      <c r="M3" s="28"/>
      <c r="N3" s="28"/>
    </row>
    <row r="4" spans="1:15" x14ac:dyDescent="0.35">
      <c r="L4" s="8"/>
      <c r="M4" s="8"/>
      <c r="N4" s="11"/>
    </row>
    <row r="5" spans="1:15" x14ac:dyDescent="0.35">
      <c r="L5" s="30"/>
      <c r="M5" s="30"/>
      <c r="N5" s="30"/>
    </row>
    <row r="6" spans="1:15" ht="32.25" customHeight="1" x14ac:dyDescent="0.35">
      <c r="A6" s="31" t="s">
        <v>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pans="1:15" ht="45.75" customHeight="1" x14ac:dyDescent="0.35">
      <c r="A7" s="32" t="s">
        <v>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5" ht="39" customHeight="1" x14ac:dyDescent="0.35">
      <c r="A8" s="29" t="s">
        <v>2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</row>
    <row r="9" spans="1:15" ht="15.5" x14ac:dyDescent="0.35">
      <c r="A9" s="29" t="s">
        <v>18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1" spans="1:15" ht="50.25" customHeight="1" x14ac:dyDescent="0.35">
      <c r="A11" s="34" t="s">
        <v>3</v>
      </c>
      <c r="B11" s="35" t="s">
        <v>4</v>
      </c>
      <c r="C11" s="37" t="s">
        <v>5</v>
      </c>
      <c r="D11" s="38"/>
      <c r="E11" s="38"/>
      <c r="F11" s="38"/>
      <c r="G11" s="38"/>
      <c r="H11" s="39"/>
      <c r="I11" s="35" t="s">
        <v>23</v>
      </c>
      <c r="J11" s="35" t="s">
        <v>21</v>
      </c>
      <c r="K11" s="41" t="s">
        <v>6</v>
      </c>
      <c r="L11" s="41"/>
      <c r="M11" s="41"/>
      <c r="N11" s="15" t="s">
        <v>16</v>
      </c>
    </row>
    <row r="12" spans="1:15" s="44" customFormat="1" ht="106.15" customHeight="1" x14ac:dyDescent="0.35">
      <c r="A12" s="35"/>
      <c r="B12" s="36"/>
      <c r="C12" s="26" t="s">
        <v>7</v>
      </c>
      <c r="D12" s="26" t="s">
        <v>8</v>
      </c>
      <c r="E12" s="26" t="s">
        <v>9</v>
      </c>
      <c r="F12" s="26" t="s">
        <v>10</v>
      </c>
      <c r="G12" s="26" t="s">
        <v>11</v>
      </c>
      <c r="H12" s="16"/>
      <c r="I12" s="40"/>
      <c r="J12" s="40"/>
      <c r="K12" s="17" t="s">
        <v>12</v>
      </c>
      <c r="L12" s="18" t="s">
        <v>13</v>
      </c>
      <c r="M12" s="18" t="s">
        <v>15</v>
      </c>
      <c r="N12" s="19"/>
      <c r="O12" s="43"/>
    </row>
    <row r="13" spans="1:15" s="46" customFormat="1" ht="69.5" customHeight="1" x14ac:dyDescent="0.35">
      <c r="A13" s="25">
        <v>1</v>
      </c>
      <c r="B13" s="25" t="s">
        <v>24</v>
      </c>
      <c r="C13" s="23">
        <v>110</v>
      </c>
      <c r="D13" s="23">
        <v>120</v>
      </c>
      <c r="E13" s="23">
        <v>130</v>
      </c>
      <c r="F13" s="25"/>
      <c r="G13" s="25"/>
      <c r="H13" s="27">
        <f t="shared" ref="H13:H32" si="0">C13+D13+E13+F13+G13</f>
        <v>360</v>
      </c>
      <c r="I13" s="25">
        <v>68</v>
      </c>
      <c r="J13" s="20">
        <v>3</v>
      </c>
      <c r="K13" s="21">
        <f t="shared" ref="K13:K32" si="1">AVERAGE(C13:G13)</f>
        <v>120</v>
      </c>
      <c r="L13" s="21">
        <f t="shared" ref="L13:L32" si="2">STDEV(C13:G13)</f>
        <v>10</v>
      </c>
      <c r="M13" s="22">
        <f t="shared" ref="M13:M32" si="3">L13/K13</f>
        <v>8.3333333333333329E-2</v>
      </c>
      <c r="N13" s="21">
        <f t="shared" ref="N13:N18" si="4">ROUND(H13*I13/J13/1,2)</f>
        <v>8160</v>
      </c>
      <c r="O13" s="45"/>
    </row>
    <row r="14" spans="1:15" s="46" customFormat="1" ht="69.5" customHeight="1" x14ac:dyDescent="0.35">
      <c r="A14" s="25">
        <v>2</v>
      </c>
      <c r="B14" s="25" t="s">
        <v>25</v>
      </c>
      <c r="C14" s="23">
        <v>110</v>
      </c>
      <c r="D14" s="23">
        <v>120</v>
      </c>
      <c r="E14" s="23">
        <v>130</v>
      </c>
      <c r="F14" s="25"/>
      <c r="G14" s="25"/>
      <c r="H14" s="27">
        <f t="shared" si="0"/>
        <v>360</v>
      </c>
      <c r="I14" s="25">
        <v>68</v>
      </c>
      <c r="J14" s="20">
        <v>3</v>
      </c>
      <c r="K14" s="21">
        <f t="shared" si="1"/>
        <v>120</v>
      </c>
      <c r="L14" s="21">
        <f t="shared" si="2"/>
        <v>10</v>
      </c>
      <c r="M14" s="22">
        <f t="shared" si="3"/>
        <v>8.3333333333333329E-2</v>
      </c>
      <c r="N14" s="21">
        <f t="shared" si="4"/>
        <v>8160</v>
      </c>
      <c r="O14" s="45"/>
    </row>
    <row r="15" spans="1:15" s="46" customFormat="1" ht="69.5" customHeight="1" x14ac:dyDescent="0.35">
      <c r="A15" s="25">
        <v>3</v>
      </c>
      <c r="B15" s="25" t="s">
        <v>26</v>
      </c>
      <c r="C15" s="23">
        <v>110</v>
      </c>
      <c r="D15" s="23">
        <v>120</v>
      </c>
      <c r="E15" s="23">
        <v>130</v>
      </c>
      <c r="F15" s="25"/>
      <c r="G15" s="25"/>
      <c r="H15" s="27">
        <f t="shared" si="0"/>
        <v>360</v>
      </c>
      <c r="I15" s="25">
        <v>68</v>
      </c>
      <c r="J15" s="20">
        <v>3</v>
      </c>
      <c r="K15" s="21">
        <f t="shared" si="1"/>
        <v>120</v>
      </c>
      <c r="L15" s="21">
        <f t="shared" si="2"/>
        <v>10</v>
      </c>
      <c r="M15" s="22">
        <f t="shared" si="3"/>
        <v>8.3333333333333329E-2</v>
      </c>
      <c r="N15" s="21">
        <f t="shared" si="4"/>
        <v>8160</v>
      </c>
      <c r="O15" s="45"/>
    </row>
    <row r="16" spans="1:15" s="46" customFormat="1" ht="69.5" customHeight="1" x14ac:dyDescent="0.35">
      <c r="A16" s="25">
        <v>4</v>
      </c>
      <c r="B16" s="25" t="s">
        <v>27</v>
      </c>
      <c r="C16" s="23">
        <v>110</v>
      </c>
      <c r="D16" s="23">
        <v>120</v>
      </c>
      <c r="E16" s="23">
        <v>130</v>
      </c>
      <c r="F16" s="25"/>
      <c r="G16" s="25"/>
      <c r="H16" s="27">
        <f t="shared" si="0"/>
        <v>360</v>
      </c>
      <c r="I16" s="25">
        <v>68</v>
      </c>
      <c r="J16" s="20">
        <v>3</v>
      </c>
      <c r="K16" s="21">
        <f t="shared" si="1"/>
        <v>120</v>
      </c>
      <c r="L16" s="21">
        <f t="shared" si="2"/>
        <v>10</v>
      </c>
      <c r="M16" s="22">
        <f t="shared" si="3"/>
        <v>8.3333333333333329E-2</v>
      </c>
      <c r="N16" s="21">
        <f t="shared" si="4"/>
        <v>8160</v>
      </c>
      <c r="O16" s="45"/>
    </row>
    <row r="17" spans="1:15" s="46" customFormat="1" ht="76" customHeight="1" x14ac:dyDescent="0.35">
      <c r="A17" s="25">
        <v>5</v>
      </c>
      <c r="B17" s="25" t="s">
        <v>28</v>
      </c>
      <c r="C17" s="23">
        <v>110</v>
      </c>
      <c r="D17" s="23">
        <v>120</v>
      </c>
      <c r="E17" s="23">
        <v>130</v>
      </c>
      <c r="F17" s="25"/>
      <c r="G17" s="25"/>
      <c r="H17" s="27">
        <f t="shared" si="0"/>
        <v>360</v>
      </c>
      <c r="I17" s="25">
        <v>68</v>
      </c>
      <c r="J17" s="20">
        <v>3</v>
      </c>
      <c r="K17" s="21">
        <f t="shared" si="1"/>
        <v>120</v>
      </c>
      <c r="L17" s="21">
        <f t="shared" si="2"/>
        <v>10</v>
      </c>
      <c r="M17" s="22">
        <f t="shared" si="3"/>
        <v>8.3333333333333329E-2</v>
      </c>
      <c r="N17" s="21">
        <f t="shared" si="4"/>
        <v>8160</v>
      </c>
      <c r="O17" s="45"/>
    </row>
    <row r="18" spans="1:15" s="46" customFormat="1" ht="69.5" customHeight="1" x14ac:dyDescent="0.35">
      <c r="A18" s="25">
        <v>6</v>
      </c>
      <c r="B18" s="25" t="s">
        <v>29</v>
      </c>
      <c r="C18" s="23">
        <v>110</v>
      </c>
      <c r="D18" s="23">
        <v>120</v>
      </c>
      <c r="E18" s="23">
        <v>130</v>
      </c>
      <c r="F18" s="25"/>
      <c r="G18" s="25"/>
      <c r="H18" s="27">
        <f t="shared" si="0"/>
        <v>360</v>
      </c>
      <c r="I18" s="25">
        <v>68</v>
      </c>
      <c r="J18" s="20">
        <v>3</v>
      </c>
      <c r="K18" s="21">
        <f t="shared" si="1"/>
        <v>120</v>
      </c>
      <c r="L18" s="21">
        <f t="shared" si="2"/>
        <v>10</v>
      </c>
      <c r="M18" s="22">
        <f t="shared" si="3"/>
        <v>8.3333333333333329E-2</v>
      </c>
      <c r="N18" s="21">
        <f t="shared" si="4"/>
        <v>8160</v>
      </c>
      <c r="O18" s="45"/>
    </row>
    <row r="19" spans="1:15" s="46" customFormat="1" ht="69.5" customHeight="1" x14ac:dyDescent="0.35">
      <c r="A19" s="25">
        <v>7</v>
      </c>
      <c r="B19" s="25" t="s">
        <v>30</v>
      </c>
      <c r="C19" s="42">
        <v>320</v>
      </c>
      <c r="D19" s="23">
        <v>330</v>
      </c>
      <c r="E19" s="23">
        <v>340</v>
      </c>
      <c r="F19" s="25"/>
      <c r="G19" s="25"/>
      <c r="H19" s="27">
        <f t="shared" si="0"/>
        <v>990</v>
      </c>
      <c r="I19" s="25">
        <v>68</v>
      </c>
      <c r="J19" s="20">
        <v>3</v>
      </c>
      <c r="K19" s="21">
        <f t="shared" si="1"/>
        <v>330</v>
      </c>
      <c r="L19" s="21">
        <f t="shared" si="2"/>
        <v>10</v>
      </c>
      <c r="M19" s="22">
        <f t="shared" si="3"/>
        <v>3.0303030303030304E-2</v>
      </c>
      <c r="N19" s="21">
        <f>ROUND(H19*I19/J19/1,2)</f>
        <v>22440</v>
      </c>
      <c r="O19" s="45"/>
    </row>
    <row r="20" spans="1:15" s="46" customFormat="1" ht="69.5" customHeight="1" x14ac:dyDescent="0.35">
      <c r="A20" s="25">
        <v>8</v>
      </c>
      <c r="B20" s="25" t="s">
        <v>31</v>
      </c>
      <c r="C20" s="23">
        <v>360</v>
      </c>
      <c r="D20" s="23">
        <v>370</v>
      </c>
      <c r="E20" s="23">
        <v>380</v>
      </c>
      <c r="F20" s="25"/>
      <c r="G20" s="25"/>
      <c r="H20" s="27">
        <f t="shared" si="0"/>
        <v>1110</v>
      </c>
      <c r="I20" s="25">
        <v>66</v>
      </c>
      <c r="J20" s="20">
        <v>3</v>
      </c>
      <c r="K20" s="21">
        <f t="shared" si="1"/>
        <v>370</v>
      </c>
      <c r="L20" s="21">
        <f t="shared" si="2"/>
        <v>10</v>
      </c>
      <c r="M20" s="22">
        <f t="shared" si="3"/>
        <v>2.7027027027027029E-2</v>
      </c>
      <c r="N20" s="21">
        <f t="shared" ref="N20:N32" si="5">ROUND(H20*I20/J20/1,2)</f>
        <v>24420</v>
      </c>
      <c r="O20" s="45"/>
    </row>
    <row r="21" spans="1:15" s="46" customFormat="1" ht="69.5" customHeight="1" x14ac:dyDescent="0.35">
      <c r="A21" s="25">
        <v>9</v>
      </c>
      <c r="B21" s="25" t="s">
        <v>32</v>
      </c>
      <c r="C21" s="23">
        <v>140</v>
      </c>
      <c r="D21" s="23">
        <v>150</v>
      </c>
      <c r="E21" s="23">
        <v>160</v>
      </c>
      <c r="F21" s="25"/>
      <c r="G21" s="25"/>
      <c r="H21" s="27">
        <f t="shared" si="0"/>
        <v>450</v>
      </c>
      <c r="I21" s="25">
        <v>68</v>
      </c>
      <c r="J21" s="20">
        <v>3</v>
      </c>
      <c r="K21" s="21">
        <f t="shared" si="1"/>
        <v>150</v>
      </c>
      <c r="L21" s="21">
        <f t="shared" si="2"/>
        <v>10</v>
      </c>
      <c r="M21" s="22">
        <f t="shared" si="3"/>
        <v>6.6666666666666666E-2</v>
      </c>
      <c r="N21" s="21">
        <f t="shared" si="5"/>
        <v>10200</v>
      </c>
      <c r="O21" s="45"/>
    </row>
    <row r="22" spans="1:15" s="46" customFormat="1" ht="69.5" customHeight="1" x14ac:dyDescent="0.35">
      <c r="A22" s="25">
        <v>10</v>
      </c>
      <c r="B22" s="25" t="s">
        <v>33</v>
      </c>
      <c r="C22" s="23">
        <v>130</v>
      </c>
      <c r="D22" s="23">
        <v>140</v>
      </c>
      <c r="E22" s="23">
        <v>150</v>
      </c>
      <c r="F22" s="25"/>
      <c r="G22" s="25"/>
      <c r="H22" s="27">
        <f t="shared" si="0"/>
        <v>420</v>
      </c>
      <c r="I22" s="25">
        <v>68</v>
      </c>
      <c r="J22" s="20">
        <v>3</v>
      </c>
      <c r="K22" s="21">
        <f t="shared" si="1"/>
        <v>140</v>
      </c>
      <c r="L22" s="21">
        <f t="shared" si="2"/>
        <v>10</v>
      </c>
      <c r="M22" s="22">
        <f t="shared" si="3"/>
        <v>7.1428571428571425E-2</v>
      </c>
      <c r="N22" s="21">
        <f t="shared" si="5"/>
        <v>9520</v>
      </c>
      <c r="O22" s="45"/>
    </row>
    <row r="23" spans="1:15" s="46" customFormat="1" ht="69.5" customHeight="1" x14ac:dyDescent="0.35">
      <c r="A23" s="25">
        <v>11</v>
      </c>
      <c r="B23" s="25" t="s">
        <v>34</v>
      </c>
      <c r="C23" s="23">
        <v>180</v>
      </c>
      <c r="D23" s="23">
        <v>190</v>
      </c>
      <c r="E23" s="23">
        <v>200</v>
      </c>
      <c r="F23" s="25"/>
      <c r="G23" s="25"/>
      <c r="H23" s="27">
        <f t="shared" si="0"/>
        <v>570</v>
      </c>
      <c r="I23" s="25">
        <v>68</v>
      </c>
      <c r="J23" s="20">
        <v>3</v>
      </c>
      <c r="K23" s="21">
        <f t="shared" si="1"/>
        <v>190</v>
      </c>
      <c r="L23" s="21">
        <f t="shared" si="2"/>
        <v>10</v>
      </c>
      <c r="M23" s="22">
        <f t="shared" si="3"/>
        <v>5.2631578947368418E-2</v>
      </c>
      <c r="N23" s="21">
        <f t="shared" si="5"/>
        <v>12920</v>
      </c>
      <c r="O23" s="45"/>
    </row>
    <row r="24" spans="1:15" s="46" customFormat="1" ht="69.5" customHeight="1" x14ac:dyDescent="0.35">
      <c r="A24" s="25">
        <v>12</v>
      </c>
      <c r="B24" s="25" t="s">
        <v>35</v>
      </c>
      <c r="C24" s="23">
        <v>160</v>
      </c>
      <c r="D24" s="23">
        <v>170</v>
      </c>
      <c r="E24" s="23">
        <v>180</v>
      </c>
      <c r="F24" s="25"/>
      <c r="G24" s="25"/>
      <c r="H24" s="27">
        <f t="shared" si="0"/>
        <v>510</v>
      </c>
      <c r="I24" s="25">
        <v>68</v>
      </c>
      <c r="J24" s="20">
        <v>3</v>
      </c>
      <c r="K24" s="21">
        <f t="shared" si="1"/>
        <v>170</v>
      </c>
      <c r="L24" s="21">
        <f t="shared" si="2"/>
        <v>10</v>
      </c>
      <c r="M24" s="22">
        <f t="shared" si="3"/>
        <v>5.8823529411764705E-2</v>
      </c>
      <c r="N24" s="21">
        <f t="shared" si="5"/>
        <v>11560</v>
      </c>
      <c r="O24" s="45"/>
    </row>
    <row r="25" spans="1:15" s="46" customFormat="1" ht="69.5" customHeight="1" x14ac:dyDescent="0.35">
      <c r="A25" s="25">
        <v>13</v>
      </c>
      <c r="B25" s="25" t="s">
        <v>36</v>
      </c>
      <c r="C25" s="23">
        <v>850</v>
      </c>
      <c r="D25" s="23">
        <v>900</v>
      </c>
      <c r="E25" s="23">
        <v>950</v>
      </c>
      <c r="F25" s="25"/>
      <c r="G25" s="25"/>
      <c r="H25" s="27">
        <f t="shared" si="0"/>
        <v>2700</v>
      </c>
      <c r="I25" s="25">
        <v>66</v>
      </c>
      <c r="J25" s="20">
        <v>3</v>
      </c>
      <c r="K25" s="21">
        <f t="shared" si="1"/>
        <v>900</v>
      </c>
      <c r="L25" s="21">
        <f t="shared" si="2"/>
        <v>50</v>
      </c>
      <c r="M25" s="22">
        <f t="shared" si="3"/>
        <v>5.5555555555555552E-2</v>
      </c>
      <c r="N25" s="21">
        <f t="shared" si="5"/>
        <v>59400</v>
      </c>
      <c r="O25" s="45"/>
    </row>
    <row r="26" spans="1:15" s="46" customFormat="1" ht="69.5" customHeight="1" x14ac:dyDescent="0.35">
      <c r="A26" s="25">
        <v>14</v>
      </c>
      <c r="B26" s="25" t="s">
        <v>37</v>
      </c>
      <c r="C26" s="23">
        <v>850</v>
      </c>
      <c r="D26" s="23">
        <v>900</v>
      </c>
      <c r="E26" s="23">
        <v>950</v>
      </c>
      <c r="F26" s="25"/>
      <c r="G26" s="25"/>
      <c r="H26" s="27">
        <f t="shared" si="0"/>
        <v>2700</v>
      </c>
      <c r="I26" s="25">
        <v>54</v>
      </c>
      <c r="J26" s="20">
        <v>3</v>
      </c>
      <c r="K26" s="21">
        <f t="shared" si="1"/>
        <v>900</v>
      </c>
      <c r="L26" s="21">
        <f t="shared" si="2"/>
        <v>50</v>
      </c>
      <c r="M26" s="22">
        <f t="shared" si="3"/>
        <v>5.5555555555555552E-2</v>
      </c>
      <c r="N26" s="21">
        <f t="shared" si="5"/>
        <v>48600</v>
      </c>
      <c r="O26" s="45"/>
    </row>
    <row r="27" spans="1:15" s="46" customFormat="1" ht="69.5" customHeight="1" x14ac:dyDescent="0.35">
      <c r="A27" s="25">
        <v>15</v>
      </c>
      <c r="B27" s="25" t="s">
        <v>38</v>
      </c>
      <c r="C27" s="23">
        <v>150</v>
      </c>
      <c r="D27" s="23">
        <v>160</v>
      </c>
      <c r="E27" s="23">
        <v>170</v>
      </c>
      <c r="F27" s="25"/>
      <c r="G27" s="25"/>
      <c r="H27" s="27">
        <f t="shared" si="0"/>
        <v>480</v>
      </c>
      <c r="I27" s="25">
        <v>68</v>
      </c>
      <c r="J27" s="20">
        <v>3</v>
      </c>
      <c r="K27" s="21">
        <f t="shared" si="1"/>
        <v>160</v>
      </c>
      <c r="L27" s="21">
        <f t="shared" si="2"/>
        <v>10</v>
      </c>
      <c r="M27" s="22">
        <f t="shared" si="3"/>
        <v>6.25E-2</v>
      </c>
      <c r="N27" s="21">
        <f t="shared" si="5"/>
        <v>10880</v>
      </c>
      <c r="O27" s="45"/>
    </row>
    <row r="28" spans="1:15" s="46" customFormat="1" ht="69.5" customHeight="1" x14ac:dyDescent="0.35">
      <c r="A28" s="25">
        <v>16</v>
      </c>
      <c r="B28" s="25" t="s">
        <v>39</v>
      </c>
      <c r="C28" s="23">
        <v>90</v>
      </c>
      <c r="D28" s="23">
        <v>100</v>
      </c>
      <c r="E28" s="23">
        <v>110</v>
      </c>
      <c r="F28" s="25"/>
      <c r="G28" s="25"/>
      <c r="H28" s="27">
        <f t="shared" si="0"/>
        <v>300</v>
      </c>
      <c r="I28" s="25">
        <v>55</v>
      </c>
      <c r="J28" s="20">
        <v>3</v>
      </c>
      <c r="K28" s="21">
        <f t="shared" si="1"/>
        <v>100</v>
      </c>
      <c r="L28" s="21">
        <f t="shared" si="2"/>
        <v>10</v>
      </c>
      <c r="M28" s="22">
        <f t="shared" si="3"/>
        <v>0.1</v>
      </c>
      <c r="N28" s="21">
        <f t="shared" si="5"/>
        <v>5500</v>
      </c>
      <c r="O28" s="45"/>
    </row>
    <row r="29" spans="1:15" s="46" customFormat="1" ht="69.5" customHeight="1" x14ac:dyDescent="0.35">
      <c r="A29" s="25">
        <v>17</v>
      </c>
      <c r="B29" s="25" t="s">
        <v>40</v>
      </c>
      <c r="C29" s="23">
        <v>650</v>
      </c>
      <c r="D29" s="23">
        <v>700</v>
      </c>
      <c r="E29" s="23">
        <v>750</v>
      </c>
      <c r="F29" s="25"/>
      <c r="G29" s="25"/>
      <c r="H29" s="27">
        <f t="shared" si="0"/>
        <v>2100</v>
      </c>
      <c r="I29" s="25">
        <v>32</v>
      </c>
      <c r="J29" s="20">
        <v>3</v>
      </c>
      <c r="K29" s="21">
        <f t="shared" si="1"/>
        <v>700</v>
      </c>
      <c r="L29" s="21">
        <f t="shared" si="2"/>
        <v>50</v>
      </c>
      <c r="M29" s="22">
        <f t="shared" si="3"/>
        <v>7.1428571428571425E-2</v>
      </c>
      <c r="N29" s="21">
        <f t="shared" si="5"/>
        <v>22400</v>
      </c>
      <c r="O29" s="45"/>
    </row>
    <row r="30" spans="1:15" s="46" customFormat="1" ht="69.5" customHeight="1" x14ac:dyDescent="0.35">
      <c r="A30" s="25">
        <v>18</v>
      </c>
      <c r="B30" s="25" t="s">
        <v>41</v>
      </c>
      <c r="C30" s="23">
        <v>350</v>
      </c>
      <c r="D30" s="23">
        <v>380</v>
      </c>
      <c r="E30" s="23">
        <v>400</v>
      </c>
      <c r="F30" s="25"/>
      <c r="G30" s="25"/>
      <c r="H30" s="27">
        <f t="shared" si="0"/>
        <v>1130</v>
      </c>
      <c r="I30" s="25">
        <v>14</v>
      </c>
      <c r="J30" s="20">
        <v>3</v>
      </c>
      <c r="K30" s="21">
        <f t="shared" si="1"/>
        <v>376.66666666666669</v>
      </c>
      <c r="L30" s="21">
        <f t="shared" si="2"/>
        <v>25.16611478423583</v>
      </c>
      <c r="M30" s="22">
        <f t="shared" si="3"/>
        <v>6.6812694117440258E-2</v>
      </c>
      <c r="N30" s="21">
        <v>5273.38</v>
      </c>
      <c r="O30" s="45"/>
    </row>
    <row r="31" spans="1:15" s="46" customFormat="1" ht="69.5" customHeight="1" x14ac:dyDescent="0.35">
      <c r="A31" s="25">
        <v>19</v>
      </c>
      <c r="B31" s="25" t="s">
        <v>42</v>
      </c>
      <c r="C31" s="23">
        <v>110</v>
      </c>
      <c r="D31" s="23">
        <v>120</v>
      </c>
      <c r="E31" s="23">
        <v>130</v>
      </c>
      <c r="F31" s="25"/>
      <c r="G31" s="25"/>
      <c r="H31" s="27">
        <f t="shared" si="0"/>
        <v>360</v>
      </c>
      <c r="I31" s="25">
        <v>68</v>
      </c>
      <c r="J31" s="20">
        <v>3</v>
      </c>
      <c r="K31" s="21">
        <f t="shared" si="1"/>
        <v>120</v>
      </c>
      <c r="L31" s="21">
        <f t="shared" si="2"/>
        <v>10</v>
      </c>
      <c r="M31" s="22">
        <f t="shared" si="3"/>
        <v>8.3333333333333329E-2</v>
      </c>
      <c r="N31" s="21">
        <f t="shared" si="5"/>
        <v>8160</v>
      </c>
      <c r="O31" s="45"/>
    </row>
    <row r="32" spans="1:15" s="46" customFormat="1" ht="44.5" customHeight="1" x14ac:dyDescent="0.35">
      <c r="A32" s="25">
        <v>20</v>
      </c>
      <c r="B32" s="25" t="s">
        <v>43</v>
      </c>
      <c r="C32" s="23">
        <v>60</v>
      </c>
      <c r="D32" s="23">
        <v>70</v>
      </c>
      <c r="E32" s="23">
        <v>80</v>
      </c>
      <c r="F32" s="25"/>
      <c r="G32" s="25"/>
      <c r="H32" s="27">
        <f t="shared" si="0"/>
        <v>210</v>
      </c>
      <c r="I32" s="25">
        <v>68</v>
      </c>
      <c r="J32" s="20">
        <v>3</v>
      </c>
      <c r="K32" s="21">
        <f t="shared" si="1"/>
        <v>70</v>
      </c>
      <c r="L32" s="21">
        <f t="shared" si="2"/>
        <v>10</v>
      </c>
      <c r="M32" s="22">
        <f t="shared" si="3"/>
        <v>0.14285714285714285</v>
      </c>
      <c r="N32" s="21">
        <f t="shared" si="5"/>
        <v>4760</v>
      </c>
      <c r="O32" s="45"/>
    </row>
    <row r="33" spans="1:14" ht="30" customHeight="1" x14ac:dyDescent="0.35">
      <c r="A33" s="33" t="s">
        <v>14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24"/>
      <c r="N33" s="23">
        <f>SUM(N13:N32)</f>
        <v>304993.38</v>
      </c>
    </row>
    <row r="34" spans="1:14" ht="10.5" customHeight="1" x14ac:dyDescent="0.35">
      <c r="A34" s="1"/>
      <c r="B34" s="4"/>
      <c r="C34" s="1"/>
      <c r="D34" s="1"/>
      <c r="E34" s="1"/>
      <c r="F34" s="1"/>
      <c r="G34" s="1"/>
      <c r="H34" s="1"/>
      <c r="I34" s="4"/>
      <c r="J34" s="1"/>
      <c r="K34" s="2"/>
      <c r="L34" s="1"/>
      <c r="M34" s="1"/>
      <c r="N34" s="12"/>
    </row>
    <row r="35" spans="1:14" x14ac:dyDescent="0.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13"/>
    </row>
    <row r="36" spans="1:14" x14ac:dyDescent="0.35">
      <c r="A36" s="6" t="s">
        <v>22</v>
      </c>
      <c r="B36" s="7"/>
    </row>
    <row r="37" spans="1:14" x14ac:dyDescent="0.35">
      <c r="A37" s="6"/>
      <c r="B37" s="7"/>
      <c r="M37" s="10"/>
    </row>
  </sheetData>
  <mergeCells count="15">
    <mergeCell ref="A33:L33"/>
    <mergeCell ref="A11:A12"/>
    <mergeCell ref="B11:B12"/>
    <mergeCell ref="C11:H11"/>
    <mergeCell ref="I11:I12"/>
    <mergeCell ref="J11:J12"/>
    <mergeCell ref="K11:M11"/>
    <mergeCell ref="J1:N1"/>
    <mergeCell ref="J2:N2"/>
    <mergeCell ref="J3:N3"/>
    <mergeCell ref="A9:N9"/>
    <mergeCell ref="L5:N5"/>
    <mergeCell ref="A6:N6"/>
    <mergeCell ref="A7:N7"/>
    <mergeCell ref="A8:N8"/>
  </mergeCells>
  <phoneticPr fontId="0" type="noConversion"/>
  <pageMargins left="0.70866141732283472" right="0.70866141732283472" top="0.55118110236220474" bottom="0.55118110236220474" header="0" footer="0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Олеся</cp:lastModifiedBy>
  <cp:lastPrinted>2026-01-19T07:45:13Z</cp:lastPrinted>
  <dcterms:created xsi:type="dcterms:W3CDTF">2016-09-26T13:34:20Z</dcterms:created>
  <dcterms:modified xsi:type="dcterms:W3CDTF">2026-04-28T14:58:59Z</dcterms:modified>
</cp:coreProperties>
</file>