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9040" windowHeight="15720"/>
  </bookViews>
  <sheets>
    <sheet name="Расчет цены" sheetId="2" r:id="rId1"/>
  </sheets>
  <definedNames>
    <definedName name="_xlnm.Print_Area" localSheetId="0">'Расчет цены'!$A$1:$N$27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2" l="1"/>
  <c r="I17" i="2" s="1"/>
  <c r="J17" i="2" s="1"/>
  <c r="K17" i="2"/>
  <c r="L17" i="2"/>
  <c r="M17" i="2"/>
  <c r="N17" i="2" s="1"/>
  <c r="H18" i="2"/>
  <c r="I18" i="2"/>
  <c r="J18" i="2" s="1"/>
  <c r="K18" i="2"/>
  <c r="L18" i="2"/>
  <c r="M18" i="2"/>
  <c r="N18" i="2" s="1"/>
  <c r="H19" i="2"/>
  <c r="I19" i="2" s="1"/>
  <c r="J19" i="2" s="1"/>
  <c r="K19" i="2"/>
  <c r="L19" i="2"/>
  <c r="M19" i="2"/>
  <c r="N19" i="2" s="1"/>
  <c r="H20" i="2"/>
  <c r="I20" i="2" s="1"/>
  <c r="J20" i="2" s="1"/>
  <c r="K20" i="2"/>
  <c r="L20" i="2"/>
  <c r="M20" i="2"/>
  <c r="N20" i="2" s="1"/>
  <c r="H21" i="2"/>
  <c r="I21" i="2" s="1"/>
  <c r="J21" i="2" s="1"/>
  <c r="K21" i="2"/>
  <c r="L21" i="2"/>
  <c r="M21" i="2"/>
  <c r="N21" i="2" s="1"/>
  <c r="H7" i="2"/>
  <c r="I7" i="2" s="1"/>
  <c r="J7" i="2" s="1"/>
  <c r="H8" i="2"/>
  <c r="I8" i="2" s="1"/>
  <c r="J8" i="2" s="1"/>
  <c r="H9" i="2"/>
  <c r="I9" i="2" s="1"/>
  <c r="J9" i="2" s="1"/>
  <c r="H10" i="2"/>
  <c r="I10" i="2" s="1"/>
  <c r="J10" i="2" s="1"/>
  <c r="K11" i="2"/>
  <c r="K12" i="2"/>
  <c r="M13" i="2"/>
  <c r="N13" i="2" s="1"/>
  <c r="M14" i="2"/>
  <c r="N14" i="2" s="1"/>
  <c r="H15" i="2"/>
  <c r="I15" i="2" s="1"/>
  <c r="J15" i="2" s="1"/>
  <c r="L16" i="2"/>
  <c r="K22" i="2"/>
  <c r="M7" i="2"/>
  <c r="N7" i="2" s="1"/>
  <c r="K7" i="2"/>
  <c r="L7" i="2"/>
  <c r="K8" i="2"/>
  <c r="L8" i="2"/>
  <c r="M8" i="2"/>
  <c r="N8" i="2" s="1"/>
  <c r="H22" i="2"/>
  <c r="I22" i="2" s="1"/>
  <c r="J22" i="2" s="1"/>
  <c r="L22" i="2"/>
  <c r="M22" i="2"/>
  <c r="N22" i="2" s="1"/>
  <c r="M9" i="2" l="1"/>
  <c r="N9" i="2" s="1"/>
  <c r="H11" i="2"/>
  <c r="I11" i="2" s="1"/>
  <c r="J11" i="2" s="1"/>
  <c r="L14" i="2"/>
  <c r="L15" i="2"/>
  <c r="K15" i="2"/>
  <c r="M11" i="2"/>
  <c r="N11" i="2" s="1"/>
  <c r="L11" i="2"/>
  <c r="M12" i="2"/>
  <c r="N12" i="2" s="1"/>
  <c r="M15" i="2"/>
  <c r="N15" i="2" s="1"/>
  <c r="H12" i="2"/>
  <c r="I12" i="2" s="1"/>
  <c r="J12" i="2" s="1"/>
  <c r="K14" i="2"/>
  <c r="L9" i="2"/>
  <c r="H14" i="2"/>
  <c r="I14" i="2" s="1"/>
  <c r="J14" i="2" s="1"/>
  <c r="K9" i="2"/>
  <c r="L12" i="2"/>
  <c r="H16" i="2"/>
  <c r="I16" i="2" s="1"/>
  <c r="J16" i="2" s="1"/>
  <c r="M10" i="2"/>
  <c r="N10" i="2" s="1"/>
  <c r="L13" i="2"/>
  <c r="K13" i="2"/>
  <c r="L10" i="2"/>
  <c r="H13" i="2"/>
  <c r="I13" i="2" s="1"/>
  <c r="J13" i="2" s="1"/>
  <c r="M16" i="2"/>
  <c r="N16" i="2" s="1"/>
  <c r="K10" i="2"/>
  <c r="K16" i="2"/>
  <c r="I23" i="2" l="1"/>
</calcChain>
</file>

<file path=xl/sharedStrings.xml><?xml version="1.0" encoding="utf-8"?>
<sst xmlns="http://schemas.openxmlformats.org/spreadsheetml/2006/main" count="58" uniqueCount="43">
  <si>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</si>
  <si>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</si>
  <si>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</si>
  <si>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</si>
  <si>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</si>
  <si>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</si>
  <si>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</si>
  <si>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рублей</t>
  </si>
  <si>
    <t>дата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</si>
  <si>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</si>
  <si>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</si>
  <si>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</si>
  <si>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В результате проведенного расчета Н(М)ЦК составила: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</si>
  <si>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</si>
  <si>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</si>
  <si>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</si>
  <si>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</si>
  <si>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</si>
  <si>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 xml:space="preserve">Поставщик №1 </t>
  </si>
  <si>
    <t xml:space="preserve">Поставщик №2 </t>
  </si>
  <si>
    <t xml:space="preserve">Поставщик №3 </t>
  </si>
  <si>
    <t>Цена за единицу изм. с округлением до сотых долей после запятой (руб.)</t>
  </si>
  <si>
    <t>шт.</t>
  </si>
  <si>
    <t>Блок фотобарабана NVP NV-DK-1150DU</t>
  </si>
  <si>
    <t>Печатающая головка HP 72 C9380A фото черный/серый для HP DJ T1100/T610</t>
  </si>
  <si>
    <t>Печатающая головка HP 72 C9384A черный матовый/желтый для HP DJ T1100/T610/T1120/T1200/T1118</t>
  </si>
  <si>
    <t>Печатающая головка HP 72 C9383A пурпурный/голубой для HP DJ T1100/T610</t>
  </si>
  <si>
    <t>Печатающая головка FA04000/FA04010/FA04040/FA040610041 EPSON L110/120/210/300/350/355</t>
  </si>
  <si>
    <t>Чернила G&amp;G GG-C13T00R240, для Epson, 70мл, голубой</t>
  </si>
  <si>
    <t>Чернила G&amp;G GG-C13T00R340 пурпурный 70мл для Epson EcoTank 7700/7750</t>
  </si>
  <si>
    <t>Чернила G&amp;G GG-C13T00R440, для Epson, 70мл, желтый</t>
  </si>
  <si>
    <t>Контейнер для отработанных чернил NVP совместимый T04D0 (NV-C13T04D000) для Epson L7160/L7180</t>
  </si>
  <si>
    <t>Блок фотобарабана NVP совместимый NV-DR-3400 для Brother HL-L5000D/ HL-L5100DN/ HL-L5100DNT/(30000k)</t>
  </si>
  <si>
    <t>Барабан NVP совместимый NV-DR-2335</t>
  </si>
  <si>
    <t>Тонер-картридж NVP совместимый NV-055H Black</t>
  </si>
  <si>
    <t>Тонер-картридж NVP совместимый NV-055H Cyan</t>
  </si>
  <si>
    <t>Тонер-картридж NVP совместимый NV-055H Yellow</t>
  </si>
  <si>
    <t>Тонер-картридж NVP совместимый NV-055H Margenta</t>
  </si>
  <si>
    <t>Ремкомплект Kyocera MK-3300 оригинальный [1702TA8NL0], 500 000 стр.</t>
  </si>
  <si>
    <t>________________Л.И. Иващенко</t>
  </si>
  <si>
    <r>
      <t xml:space="preserve"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обладающих опытом поставки соответствующих товаров. </t>
    </r>
    <r>
      <rPr>
        <b/>
        <sz val="11"/>
        <rFont val="Times New Roman"/>
        <family val="1"/>
        <charset val="204"/>
      </rPr>
      <t>Цена выбрана по наименьшему предложению. Способ закупки п. 5 ч. 1 ст. 93 44 ФЗ Электронный магазин</t>
    </r>
  </si>
  <si>
    <t xml:space="preserve">Директор ГБОУ школы № 630 Приморского района г. Санкт-Петербурга   </t>
  </si>
  <si>
    <t>Поставка комплектующих и картриджей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</si>
</sst>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22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Tahoma"/>
      <family val="2"/>
      <charset val="204"/>
    </font>
    <font>
      <sz val="8"/>
      <color theme="1"/>
      <name val="Tahoma"/>
      <family val="2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51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5" fillId="0" borderId="0" xfId="0" applyFont="1" applyAlignment="1" applyProtection="1">
      <alignment vertical="center"/>
      <protection locked="0"/>
    </xf>
    <xf numFmtId="0" fontId="14" fillId="0" borderId="0" xfId="0" applyFont="1"/>
    <xf numFmtId="2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2" fontId="5" fillId="0" borderId="0" xfId="0" applyNumberFormat="1" applyFont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0" fontId="12" fillId="0" borderId="11" xfId="0" applyFont="1" applyBorder="1" applyAlignment="1">
      <alignment horizontal="center" vertical="center" wrapText="1"/>
    </xf>
    <xf numFmtId="0" fontId="2" fillId="0" borderId="0" xfId="0" applyFont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top" wrapText="1"/>
    </xf>
    <xf numFmtId="4" fontId="16" fillId="0" borderId="0" xfId="0" applyNumberFormat="1" applyFont="1" applyAlignment="1">
      <alignment vertical="center"/>
    </xf>
    <xf numFmtId="14" fontId="6" fillId="0" borderId="0" xfId="0" applyNumberFormat="1" applyFont="1" applyAlignment="1" applyProtection="1">
      <alignment horizontal="left" wrapText="1"/>
      <protection locked="0"/>
    </xf>
    <xf numFmtId="0" fontId="15" fillId="0" borderId="4" xfId="0" applyFont="1" applyBorder="1" applyAlignment="1">
      <alignment horizontal="center"/>
    </xf>
    <xf numFmtId="4" fontId="13" fillId="0" borderId="0" xfId="0" applyNumberFormat="1" applyFont="1"/>
    <xf numFmtId="0" fontId="1" fillId="0" borderId="2" xfId="0" applyFont="1" applyBorder="1" applyAlignment="1">
      <alignment horizontal="center" vertical="top" wrapText="1"/>
    </xf>
    <xf numFmtId="2" fontId="19" fillId="0" borderId="1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center" vertical="center" wrapText="1"/>
    </xf>
    <xf numFmtId="2" fontId="19" fillId="0" borderId="7" xfId="0" applyNumberFormat="1" applyFont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4" fontId="18" fillId="0" borderId="9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2" fontId="2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7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</cellXfs>
  <cellStyles count="5">
    <cellStyle name="S15" xfId="1"/>
    <cellStyle name="S20" xfId="2"/>
    <cellStyle name="S23" xfId="3"/>
    <cellStyle name="Обычный" xfId="0" builtinId="0"/>
    <cellStyle name="Обычн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2" name="Picture 1">
          <a:extLst>
            <a:ext uri="{FF2B5EF4-FFF2-40B4-BE49-F238E27FC236}">
              <a16:creationId xmlns:a16="http://schemas.microsoft.com/office/drawing/2014/main" id="{00000000-0008-0000-0000-000040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3" name="Picture 2">
          <a:extLst>
            <a:ext uri="{FF2B5EF4-FFF2-40B4-BE49-F238E27FC236}">
              <a16:creationId xmlns:a16="http://schemas.microsoft.com/office/drawing/2014/main" id="{00000000-0008-0000-0000-00004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5</xdr:row>
      <xdr:rowOff>1653989</xdr:rowOff>
    </xdr:from>
    <xdr:to>
      <xdr:col>10</xdr:col>
      <xdr:colOff>1287781</xdr:colOff>
      <xdr:row>6</xdr:row>
      <xdr:rowOff>0</xdr:rowOff>
    </xdr:to>
    <xdr:pic>
      <xdr:nvPicPr>
        <xdr:cNvPr id="12354" name="Picture 5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1221" y="5966909"/>
          <a:ext cx="960120" cy="703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6" name="Picture 1">
          <a:extLst>
            <a:ext uri="{FF2B5EF4-FFF2-40B4-BE49-F238E27FC236}">
              <a16:creationId xmlns:a16="http://schemas.microsoft.com/office/drawing/2014/main" id="{00000000-0008-0000-0000-000044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7" name="Picture 2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328108</xdr:colOff>
      <xdr:row>5</xdr:row>
      <xdr:rowOff>1491727</xdr:rowOff>
    </xdr:from>
    <xdr:to>
      <xdr:col>10</xdr:col>
      <xdr:colOff>488128</xdr:colOff>
      <xdr:row>5</xdr:row>
      <xdr:rowOff>1720327</xdr:rowOff>
    </xdr:to>
    <xdr:pic>
      <xdr:nvPicPr>
        <xdr:cNvPr id="12359" name="Picture 6">
          <a:extLst>
            <a:ext uri="{FF2B5EF4-FFF2-40B4-BE49-F238E27FC236}">
              <a16:creationId xmlns:a16="http://schemas.microsoft.com/office/drawing/2014/main" id="{00000000-0008-0000-0000-000047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22</xdr:row>
      <xdr:rowOff>0</xdr:rowOff>
    </xdr:from>
    <xdr:to>
      <xdr:col>10</xdr:col>
      <xdr:colOff>1287781</xdr:colOff>
      <xdr:row>22</xdr:row>
      <xdr:rowOff>0</xdr:rowOff>
    </xdr:to>
    <xdr:pic>
      <xdr:nvPicPr>
        <xdr:cNvPr id="34" name="Picture 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22</xdr:row>
      <xdr:rowOff>0</xdr:rowOff>
    </xdr:from>
    <xdr:to>
      <xdr:col>10</xdr:col>
      <xdr:colOff>1287781</xdr:colOff>
      <xdr:row>22</xdr:row>
      <xdr:rowOff>0</xdr:rowOff>
    </xdr:to>
    <xdr:pic>
      <xdr:nvPicPr>
        <xdr:cNvPr id="35" name="Picture 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22</xdr:row>
      <xdr:rowOff>0</xdr:rowOff>
    </xdr:from>
    <xdr:to>
      <xdr:col>10</xdr:col>
      <xdr:colOff>1287781</xdr:colOff>
      <xdr:row>22</xdr:row>
      <xdr:rowOff>2690</xdr:rowOff>
    </xdr:to>
    <xdr:pic>
      <xdr:nvPicPr>
        <xdr:cNvPr id="58" name="Picture 5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22</xdr:row>
      <xdr:rowOff>0</xdr:rowOff>
    </xdr:from>
    <xdr:to>
      <xdr:col>10</xdr:col>
      <xdr:colOff>1287781</xdr:colOff>
      <xdr:row>22</xdr:row>
      <xdr:rowOff>2690</xdr:rowOff>
    </xdr:to>
    <xdr:pic>
      <xdr:nvPicPr>
        <xdr:cNvPr id="151" name="Picture 5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2604" y="6540586"/>
          <a:ext cx="960120" cy="4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22</xdr:row>
      <xdr:rowOff>0</xdr:rowOff>
    </xdr:from>
    <xdr:to>
      <xdr:col>10</xdr:col>
      <xdr:colOff>1287781</xdr:colOff>
      <xdr:row>22</xdr:row>
      <xdr:rowOff>0</xdr:rowOff>
    </xdr:to>
    <xdr:pic>
      <xdr:nvPicPr>
        <xdr:cNvPr id="26" name="Picture 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22</xdr:row>
      <xdr:rowOff>0</xdr:rowOff>
    </xdr:from>
    <xdr:to>
      <xdr:col>10</xdr:col>
      <xdr:colOff>1287781</xdr:colOff>
      <xdr:row>22</xdr:row>
      <xdr:rowOff>0</xdr:rowOff>
    </xdr:to>
    <xdr:pic>
      <xdr:nvPicPr>
        <xdr:cNvPr id="27" name="Picture 5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showGridLines="0" tabSelected="1" zoomScale="85" zoomScaleNormal="85" workbookViewId="0">
      <selection activeCell="A3" sqref="A3:N3"/>
    </sheetView>
  </sheetViews>
  <sheetFormatPr defaultColWidth="9.109375" defaultRowHeight="13.2" x14ac:dyDescent="0.25"/>
  <cols>
    <col min="1" max="1" width="5" style="1" customWidth="1"/>
    <col min="2" max="2" width="32.5546875" style="1" customWidth="1"/>
    <col min="3" max="3" width="10.109375" style="1" customWidth="1"/>
    <col min="4" max="4" width="7.6640625" style="1" customWidth="1"/>
    <col min="5" max="7" width="13.88671875" style="1" customWidth="1"/>
    <col min="8" max="8" width="15.6640625" style="1" customWidth="1"/>
    <col min="9" max="9" width="16.109375" style="1" customWidth="1"/>
    <col min="10" max="10" width="15.44140625" style="1" customWidth="1"/>
    <col min="11" max="11" width="23.33203125" style="1" customWidth="1"/>
    <col min="12" max="12" width="12" style="1" customWidth="1"/>
    <col min="13" max="13" width="13.6640625" style="1" customWidth="1"/>
    <col min="14" max="14" width="13.33203125" style="1" customWidth="1"/>
    <col min="15" max="15" width="11.88671875" style="1" customWidth="1"/>
    <col min="16" max="16" width="9.109375" style="1"/>
    <col min="17" max="19" width="12.44140625" style="1" bestFit="1" customWidth="1"/>
    <col min="20" max="16384" width="9.109375" style="1"/>
  </cols>
  <sheetData>
    <row r="1" spans="1:18" customFormat="1" ht="67.5" customHeight="1" x14ac:dyDescent="0.3">
      <c r="A1" s="33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8" customFormat="1" ht="40.950000000000003" customHeight="1" x14ac:dyDescent="0.3">
      <c r="A2" s="35" t="s">
        <v>42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8" customFormat="1" ht="114" customHeight="1" x14ac:dyDescent="0.3">
      <c r="A3" s="36" t="s">
        <v>40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8" ht="29.25" customHeight="1" x14ac:dyDescent="0.25">
      <c r="A4" s="47" t="s">
        <v>14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8" ht="39" customHeight="1" x14ac:dyDescent="0.25">
      <c r="A5" s="46" t="s">
        <v>0</v>
      </c>
      <c r="B5" s="43" t="s">
        <v>9</v>
      </c>
      <c r="C5" s="43" t="s">
        <v>1</v>
      </c>
      <c r="D5" s="37" t="s">
        <v>2</v>
      </c>
      <c r="E5" s="46" t="s">
        <v>3</v>
      </c>
      <c r="F5" s="46"/>
      <c r="G5" s="46"/>
      <c r="H5" s="42" t="s">
        <v>10</v>
      </c>
      <c r="I5" s="42"/>
      <c r="J5" s="42"/>
      <c r="K5" s="39" t="s">
        <v>11</v>
      </c>
      <c r="L5" s="40"/>
      <c r="M5" s="40"/>
      <c r="N5" s="41"/>
    </row>
    <row r="6" spans="1:18" ht="159" customHeight="1" x14ac:dyDescent="0.25">
      <c r="A6" s="46"/>
      <c r="B6" s="44"/>
      <c r="C6" s="45"/>
      <c r="D6" s="38"/>
      <c r="E6" s="19" t="s">
        <v>18</v>
      </c>
      <c r="F6" s="19" t="s">
        <v>19</v>
      </c>
      <c r="G6" s="19" t="s">
        <v>20</v>
      </c>
      <c r="H6" s="2" t="s">
        <v>6</v>
      </c>
      <c r="I6" s="2" t="s">
        <v>4</v>
      </c>
      <c r="J6" s="2" t="s">
        <v>5</v>
      </c>
      <c r="K6" s="14" t="s">
        <v>15</v>
      </c>
      <c r="L6" s="5" t="s">
        <v>17</v>
      </c>
      <c r="M6" s="5" t="s">
        <v>21</v>
      </c>
      <c r="N6" s="5" t="s">
        <v>16</v>
      </c>
    </row>
    <row r="7" spans="1:18" s="13" customFormat="1" ht="26.4" customHeight="1" x14ac:dyDescent="0.3">
      <c r="A7" s="22">
        <v>1</v>
      </c>
      <c r="B7" s="24" t="s">
        <v>23</v>
      </c>
      <c r="C7" s="23" t="s">
        <v>22</v>
      </c>
      <c r="D7" s="27">
        <v>8</v>
      </c>
      <c r="E7" s="28">
        <v>2350</v>
      </c>
      <c r="F7" s="28">
        <v>2420.5</v>
      </c>
      <c r="G7" s="32">
        <v>2467.5</v>
      </c>
      <c r="H7" s="31">
        <f t="shared" ref="H7" si="0">AVERAGE(E7:G7)</f>
        <v>2412.6666666666665</v>
      </c>
      <c r="I7" s="3">
        <f t="shared" ref="I7" si="1">SQRT(((SUM((POWER(G7-H7,2)),(POWER(F7-H7,2)),(POWER(E7-H7,2)))/(COLUMNS(D7:G7)-1))))</f>
        <v>48.287909689923652</v>
      </c>
      <c r="J7" s="3">
        <f t="shared" ref="J7" si="2">I7/H7*100</f>
        <v>2.0014331178470708</v>
      </c>
      <c r="K7" s="4">
        <f t="shared" ref="K7" si="3">((D7/3)*(SUM(E7:G7)))</f>
        <v>19301.333333333332</v>
      </c>
      <c r="L7" s="4">
        <f t="shared" ref="L7" si="4">SMALL(E7:G7,1)</f>
        <v>2350</v>
      </c>
      <c r="M7" s="4">
        <f t="shared" ref="M7" si="5">SMALL(E7:G7,1)</f>
        <v>2350</v>
      </c>
      <c r="N7" s="4">
        <f t="shared" ref="N7" si="6">M7*D7</f>
        <v>18800</v>
      </c>
      <c r="O7" s="11"/>
      <c r="P7" s="11"/>
      <c r="Q7" s="11"/>
      <c r="R7" s="11"/>
    </row>
    <row r="8" spans="1:18" s="13" customFormat="1" ht="34.200000000000003" x14ac:dyDescent="0.3">
      <c r="A8" s="22">
        <v>2</v>
      </c>
      <c r="B8" s="24" t="s">
        <v>24</v>
      </c>
      <c r="C8" s="23" t="s">
        <v>22</v>
      </c>
      <c r="D8" s="27">
        <v>1</v>
      </c>
      <c r="E8" s="28">
        <v>13250</v>
      </c>
      <c r="F8" s="28">
        <v>13647.5</v>
      </c>
      <c r="G8" s="32">
        <v>13912.5</v>
      </c>
      <c r="H8" s="31">
        <f t="shared" ref="H8:H22" si="7">AVERAGE(E8:G8)</f>
        <v>13603.333333333334</v>
      </c>
      <c r="I8" s="3">
        <f t="shared" ref="I8:I22" si="8">SQRT(((SUM((POWER(G8-H8,2)),(POWER(F8-H8,2)),(POWER(E8-H8,2)))/(COLUMNS(D8:G8)-1))))</f>
        <v>272.26161846446314</v>
      </c>
      <c r="J8" s="3">
        <f t="shared" ref="J8:J22" si="9">I8/H8*100</f>
        <v>2.0014331178470703</v>
      </c>
      <c r="K8" s="4">
        <f t="shared" ref="K8:K22" si="10">((D8/3)*(SUM(E8:G8)))</f>
        <v>13603.333333333332</v>
      </c>
      <c r="L8" s="4">
        <f t="shared" ref="L8:L22" si="11">SMALL(E8:G8,1)</f>
        <v>13250</v>
      </c>
      <c r="M8" s="4">
        <f t="shared" ref="M8:M22" si="12">SMALL(E8:G8,1)</f>
        <v>13250</v>
      </c>
      <c r="N8" s="4">
        <f t="shared" ref="N8:N22" si="13">M8*D8</f>
        <v>13250</v>
      </c>
      <c r="O8" s="11"/>
      <c r="P8" s="11"/>
      <c r="Q8" s="11"/>
      <c r="R8" s="11"/>
    </row>
    <row r="9" spans="1:18" s="13" customFormat="1" ht="43.5" customHeight="1" x14ac:dyDescent="0.3">
      <c r="A9" s="22">
        <v>3</v>
      </c>
      <c r="B9" s="24" t="s">
        <v>25</v>
      </c>
      <c r="C9" s="23" t="s">
        <v>22</v>
      </c>
      <c r="D9" s="27">
        <v>1</v>
      </c>
      <c r="E9" s="28">
        <v>13250</v>
      </c>
      <c r="F9" s="28">
        <v>13647.5</v>
      </c>
      <c r="G9" s="32">
        <v>13912.5</v>
      </c>
      <c r="H9" s="31">
        <f t="shared" si="7"/>
        <v>13603.333333333334</v>
      </c>
      <c r="I9" s="3">
        <f t="shared" si="8"/>
        <v>272.26161846446314</v>
      </c>
      <c r="J9" s="3">
        <f t="shared" si="9"/>
        <v>2.0014331178470703</v>
      </c>
      <c r="K9" s="4">
        <f t="shared" si="10"/>
        <v>13603.333333333332</v>
      </c>
      <c r="L9" s="4">
        <f t="shared" si="11"/>
        <v>13250</v>
      </c>
      <c r="M9" s="4">
        <f t="shared" si="12"/>
        <v>13250</v>
      </c>
      <c r="N9" s="4">
        <f t="shared" si="13"/>
        <v>13250</v>
      </c>
      <c r="O9" s="11"/>
      <c r="P9" s="11"/>
      <c r="Q9" s="11"/>
      <c r="R9" s="11"/>
    </row>
    <row r="10" spans="1:18" s="13" customFormat="1" ht="34.200000000000003" x14ac:dyDescent="0.3">
      <c r="A10" s="22">
        <v>4</v>
      </c>
      <c r="B10" s="24" t="s">
        <v>26</v>
      </c>
      <c r="C10" s="23" t="s">
        <v>22</v>
      </c>
      <c r="D10" s="27">
        <v>1</v>
      </c>
      <c r="E10" s="28">
        <v>13250</v>
      </c>
      <c r="F10" s="28">
        <v>13647.5</v>
      </c>
      <c r="G10" s="32">
        <v>13912.5</v>
      </c>
      <c r="H10" s="31">
        <f t="shared" si="7"/>
        <v>13603.333333333334</v>
      </c>
      <c r="I10" s="3">
        <f t="shared" si="8"/>
        <v>272.26161846446314</v>
      </c>
      <c r="J10" s="3">
        <f t="shared" si="9"/>
        <v>2.0014331178470703</v>
      </c>
      <c r="K10" s="4">
        <f t="shared" si="10"/>
        <v>13603.333333333332</v>
      </c>
      <c r="L10" s="4">
        <f t="shared" si="11"/>
        <v>13250</v>
      </c>
      <c r="M10" s="4">
        <f t="shared" si="12"/>
        <v>13250</v>
      </c>
      <c r="N10" s="4">
        <f t="shared" si="13"/>
        <v>13250</v>
      </c>
      <c r="O10" s="11"/>
      <c r="P10" s="11"/>
      <c r="Q10" s="11"/>
      <c r="R10" s="11"/>
    </row>
    <row r="11" spans="1:18" s="13" customFormat="1" ht="37.5" customHeight="1" x14ac:dyDescent="0.3">
      <c r="A11" s="22">
        <v>5</v>
      </c>
      <c r="B11" s="24" t="s">
        <v>27</v>
      </c>
      <c r="C11" s="23" t="s">
        <v>22</v>
      </c>
      <c r="D11" s="27">
        <v>3</v>
      </c>
      <c r="E11" s="28">
        <v>12500</v>
      </c>
      <c r="F11" s="28">
        <v>12875</v>
      </c>
      <c r="G11" s="32">
        <v>13750</v>
      </c>
      <c r="H11" s="31">
        <f t="shared" si="7"/>
        <v>13041.666666666666</v>
      </c>
      <c r="I11" s="3">
        <f t="shared" si="8"/>
        <v>523.74187874902225</v>
      </c>
      <c r="J11" s="3">
        <f t="shared" si="9"/>
        <v>4.0159121693215765</v>
      </c>
      <c r="K11" s="4">
        <f t="shared" si="10"/>
        <v>39125</v>
      </c>
      <c r="L11" s="4">
        <f t="shared" si="11"/>
        <v>12500</v>
      </c>
      <c r="M11" s="4">
        <f t="shared" si="12"/>
        <v>12500</v>
      </c>
      <c r="N11" s="4">
        <f t="shared" si="13"/>
        <v>37500</v>
      </c>
      <c r="O11" s="11"/>
      <c r="P11" s="11"/>
      <c r="Q11" s="11"/>
      <c r="R11" s="11"/>
    </row>
    <row r="12" spans="1:18" s="13" customFormat="1" ht="30.75" customHeight="1" x14ac:dyDescent="0.3">
      <c r="A12" s="22">
        <v>6</v>
      </c>
      <c r="B12" s="24" t="s">
        <v>28</v>
      </c>
      <c r="C12" s="23" t="s">
        <v>22</v>
      </c>
      <c r="D12" s="27">
        <v>2</v>
      </c>
      <c r="E12" s="28">
        <v>280</v>
      </c>
      <c r="F12" s="28">
        <v>288.39999999999998</v>
      </c>
      <c r="G12" s="32">
        <v>294</v>
      </c>
      <c r="H12" s="31">
        <f t="shared" ref="H12:H13" si="14">AVERAGE(E12:G12)</f>
        <v>287.46666666666664</v>
      </c>
      <c r="I12" s="3">
        <f t="shared" ref="I12:I13" si="15">SQRT(((SUM((POWER(G12-H12,2)),(POWER(F12-H12,2)),(POWER(E12-H12,2)))/(COLUMNS(D12:G12)-1))))</f>
        <v>5.7534530694377102</v>
      </c>
      <c r="J12" s="3">
        <f t="shared" ref="J12:J13" si="16">I12/H12*100</f>
        <v>2.0014331178470699</v>
      </c>
      <c r="K12" s="4">
        <f t="shared" ref="K12:K13" si="17">((D12/3)*(SUM(E12:G12)))</f>
        <v>574.93333333333328</v>
      </c>
      <c r="L12" s="4">
        <f t="shared" ref="L12:L13" si="18">SMALL(E12:G12,1)</f>
        <v>280</v>
      </c>
      <c r="M12" s="4">
        <f t="shared" ref="M12:M13" si="19">SMALL(E12:G12,1)</f>
        <v>280</v>
      </c>
      <c r="N12" s="4">
        <f t="shared" ref="N12:N13" si="20">M12*D12</f>
        <v>560</v>
      </c>
      <c r="O12" s="11"/>
      <c r="P12" s="11"/>
      <c r="Q12" s="11"/>
      <c r="R12" s="11"/>
    </row>
    <row r="13" spans="1:18" s="13" customFormat="1" ht="36.75" customHeight="1" x14ac:dyDescent="0.3">
      <c r="A13" s="22">
        <v>7</v>
      </c>
      <c r="B13" s="24" t="s">
        <v>29</v>
      </c>
      <c r="C13" s="23" t="s">
        <v>22</v>
      </c>
      <c r="D13" s="27">
        <v>2</v>
      </c>
      <c r="E13" s="28">
        <v>284</v>
      </c>
      <c r="F13" s="28">
        <v>292.52</v>
      </c>
      <c r="G13" s="32">
        <v>301.04000000000002</v>
      </c>
      <c r="H13" s="31">
        <f t="shared" si="14"/>
        <v>292.52</v>
      </c>
      <c r="I13" s="3">
        <f t="shared" si="15"/>
        <v>6.956550869504234</v>
      </c>
      <c r="J13" s="3">
        <f t="shared" si="16"/>
        <v>2.3781453813428941</v>
      </c>
      <c r="K13" s="4">
        <f t="shared" si="17"/>
        <v>585.04</v>
      </c>
      <c r="L13" s="4">
        <f t="shared" si="18"/>
        <v>284</v>
      </c>
      <c r="M13" s="4">
        <f t="shared" si="19"/>
        <v>284</v>
      </c>
      <c r="N13" s="4">
        <f t="shared" si="20"/>
        <v>568</v>
      </c>
      <c r="O13" s="11"/>
      <c r="P13" s="11"/>
      <c r="Q13" s="11"/>
      <c r="R13" s="11"/>
    </row>
    <row r="14" spans="1:18" s="13" customFormat="1" ht="38.25" customHeight="1" x14ac:dyDescent="0.3">
      <c r="A14" s="22">
        <v>8</v>
      </c>
      <c r="B14" s="24" t="s">
        <v>30</v>
      </c>
      <c r="C14" s="23" t="s">
        <v>22</v>
      </c>
      <c r="D14" s="27">
        <v>2</v>
      </c>
      <c r="E14" s="28">
        <v>284</v>
      </c>
      <c r="F14" s="28">
        <v>292.52</v>
      </c>
      <c r="G14" s="32">
        <v>298.2</v>
      </c>
      <c r="H14" s="31">
        <f t="shared" si="7"/>
        <v>291.57333333333332</v>
      </c>
      <c r="I14" s="3">
        <f t="shared" si="8"/>
        <v>5.8356452561439589</v>
      </c>
      <c r="J14" s="3">
        <f t="shared" si="9"/>
        <v>2.0014331178470686</v>
      </c>
      <c r="K14" s="4">
        <f t="shared" si="10"/>
        <v>583.14666666666665</v>
      </c>
      <c r="L14" s="4">
        <f t="shared" si="11"/>
        <v>284</v>
      </c>
      <c r="M14" s="4">
        <f t="shared" si="12"/>
        <v>284</v>
      </c>
      <c r="N14" s="4">
        <f t="shared" si="13"/>
        <v>568</v>
      </c>
      <c r="O14" s="11"/>
      <c r="P14" s="11"/>
      <c r="Q14" s="11"/>
      <c r="R14" s="11"/>
    </row>
    <row r="15" spans="1:18" s="13" customFormat="1" ht="36" customHeight="1" x14ac:dyDescent="0.3">
      <c r="A15" s="22">
        <v>9</v>
      </c>
      <c r="B15" s="24" t="s">
        <v>31</v>
      </c>
      <c r="C15" s="23" t="s">
        <v>22</v>
      </c>
      <c r="D15" s="27">
        <v>4</v>
      </c>
      <c r="E15" s="28">
        <v>420</v>
      </c>
      <c r="F15" s="28">
        <v>432.6</v>
      </c>
      <c r="G15" s="32">
        <v>445.2</v>
      </c>
      <c r="H15" s="31">
        <f t="shared" si="7"/>
        <v>432.59999999999997</v>
      </c>
      <c r="I15" s="3">
        <f t="shared" si="8"/>
        <v>10.287856919689343</v>
      </c>
      <c r="J15" s="3">
        <f t="shared" si="9"/>
        <v>2.3781453813428906</v>
      </c>
      <c r="K15" s="4">
        <f t="shared" si="10"/>
        <v>1730.3999999999999</v>
      </c>
      <c r="L15" s="4">
        <f t="shared" si="11"/>
        <v>420</v>
      </c>
      <c r="M15" s="4">
        <f t="shared" si="12"/>
        <v>420</v>
      </c>
      <c r="N15" s="4">
        <f t="shared" si="13"/>
        <v>1680</v>
      </c>
      <c r="O15" s="11"/>
      <c r="P15" s="11"/>
      <c r="Q15" s="11"/>
      <c r="R15" s="11"/>
    </row>
    <row r="16" spans="1:18" s="13" customFormat="1" ht="46.5" customHeight="1" x14ac:dyDescent="0.3">
      <c r="A16" s="22">
        <v>10</v>
      </c>
      <c r="B16" s="24" t="s">
        <v>32</v>
      </c>
      <c r="C16" s="23" t="s">
        <v>22</v>
      </c>
      <c r="D16" s="27">
        <v>6</v>
      </c>
      <c r="E16" s="28">
        <v>852</v>
      </c>
      <c r="F16" s="28">
        <v>877.56</v>
      </c>
      <c r="G16" s="32">
        <v>903.12</v>
      </c>
      <c r="H16" s="31">
        <f t="shared" si="7"/>
        <v>877.56</v>
      </c>
      <c r="I16" s="3">
        <f t="shared" si="8"/>
        <v>20.869652608512681</v>
      </c>
      <c r="J16" s="3">
        <f t="shared" si="9"/>
        <v>2.3781453813428919</v>
      </c>
      <c r="K16" s="4">
        <f t="shared" si="10"/>
        <v>5265.36</v>
      </c>
      <c r="L16" s="4">
        <f t="shared" si="11"/>
        <v>852</v>
      </c>
      <c r="M16" s="4">
        <f t="shared" si="12"/>
        <v>852</v>
      </c>
      <c r="N16" s="4">
        <f t="shared" si="13"/>
        <v>5112</v>
      </c>
      <c r="O16" s="11"/>
      <c r="P16" s="11"/>
      <c r="Q16" s="11"/>
      <c r="R16" s="11"/>
    </row>
    <row r="17" spans="1:18" s="13" customFormat="1" x14ac:dyDescent="0.3">
      <c r="A17" s="22">
        <v>11</v>
      </c>
      <c r="B17" s="24" t="s">
        <v>33</v>
      </c>
      <c r="C17" s="23" t="s">
        <v>22</v>
      </c>
      <c r="D17" s="27">
        <v>2</v>
      </c>
      <c r="E17" s="28">
        <v>583</v>
      </c>
      <c r="F17" s="28">
        <v>600.49</v>
      </c>
      <c r="G17" s="32">
        <v>612.15</v>
      </c>
      <c r="H17" s="31">
        <f t="shared" ref="H17:H21" si="21">AVERAGE(E17:G17)</f>
        <v>598.54666666666662</v>
      </c>
      <c r="I17" s="3">
        <f t="shared" ref="I17:I21" si="22">SQRT(((SUM((POWER(G17-H17,2)),(POWER(F17-H17,2)),(POWER(E17-H17,2)))/(COLUMNS(D17:G17)-1))))</f>
        <v>11.979511212436369</v>
      </c>
      <c r="J17" s="3">
        <f t="shared" ref="J17:J21" si="23">I17/H17*100</f>
        <v>2.001433117847069</v>
      </c>
      <c r="K17" s="4">
        <f t="shared" ref="K17:K21" si="24">((D17/3)*(SUM(E17:G17)))</f>
        <v>1197.0933333333332</v>
      </c>
      <c r="L17" s="4">
        <f t="shared" ref="L17:L21" si="25">SMALL(E17:G17,1)</f>
        <v>583</v>
      </c>
      <c r="M17" s="4">
        <f t="shared" ref="M17:M21" si="26">SMALL(E17:G17,1)</f>
        <v>583</v>
      </c>
      <c r="N17" s="4">
        <f t="shared" ref="N17:N21" si="27">M17*D17</f>
        <v>1166</v>
      </c>
      <c r="O17" s="11"/>
      <c r="P17" s="11"/>
      <c r="Q17" s="11"/>
      <c r="R17" s="11"/>
    </row>
    <row r="18" spans="1:18" s="13" customFormat="1" ht="22.8" x14ac:dyDescent="0.3">
      <c r="A18" s="22">
        <v>12</v>
      </c>
      <c r="B18" s="26" t="s">
        <v>34</v>
      </c>
      <c r="C18" s="23" t="s">
        <v>22</v>
      </c>
      <c r="D18" s="27">
        <v>8</v>
      </c>
      <c r="E18" s="29">
        <v>1360</v>
      </c>
      <c r="F18" s="28">
        <v>1400.8</v>
      </c>
      <c r="G18" s="32">
        <v>1428</v>
      </c>
      <c r="H18" s="31">
        <f t="shared" si="21"/>
        <v>1396.2666666666667</v>
      </c>
      <c r="I18" s="3">
        <f t="shared" si="22"/>
        <v>27.945343480126024</v>
      </c>
      <c r="J18" s="3">
        <f t="shared" si="23"/>
        <v>2.0014331178470699</v>
      </c>
      <c r="K18" s="4">
        <f t="shared" si="24"/>
        <v>11170.133333333333</v>
      </c>
      <c r="L18" s="4">
        <f t="shared" si="25"/>
        <v>1360</v>
      </c>
      <c r="M18" s="4">
        <f t="shared" si="26"/>
        <v>1360</v>
      </c>
      <c r="N18" s="4">
        <f t="shared" si="27"/>
        <v>10880</v>
      </c>
      <c r="O18" s="11"/>
      <c r="P18" s="11"/>
      <c r="Q18" s="11"/>
      <c r="R18" s="11"/>
    </row>
    <row r="19" spans="1:18" s="13" customFormat="1" ht="22.8" x14ac:dyDescent="0.3">
      <c r="A19" s="22">
        <v>13</v>
      </c>
      <c r="B19" s="24" t="s">
        <v>35</v>
      </c>
      <c r="C19" s="23" t="s">
        <v>22</v>
      </c>
      <c r="D19" s="21">
        <v>3</v>
      </c>
      <c r="E19" s="28">
        <v>1360</v>
      </c>
      <c r="F19" s="28">
        <v>1400.8</v>
      </c>
      <c r="G19" s="32">
        <v>1428</v>
      </c>
      <c r="H19" s="31">
        <f t="shared" si="21"/>
        <v>1396.2666666666667</v>
      </c>
      <c r="I19" s="3">
        <f t="shared" si="22"/>
        <v>27.945343480126024</v>
      </c>
      <c r="J19" s="3">
        <f t="shared" si="23"/>
        <v>2.0014331178470699</v>
      </c>
      <c r="K19" s="4">
        <f t="shared" si="24"/>
        <v>4188.8</v>
      </c>
      <c r="L19" s="4">
        <f t="shared" si="25"/>
        <v>1360</v>
      </c>
      <c r="M19" s="4">
        <f t="shared" si="26"/>
        <v>1360</v>
      </c>
      <c r="N19" s="4">
        <f t="shared" si="27"/>
        <v>4080</v>
      </c>
      <c r="O19" s="11"/>
      <c r="P19" s="11"/>
      <c r="Q19" s="11"/>
      <c r="R19" s="11"/>
    </row>
    <row r="20" spans="1:18" s="13" customFormat="1" ht="22.8" x14ac:dyDescent="0.3">
      <c r="A20" s="22">
        <v>14</v>
      </c>
      <c r="B20" s="24" t="s">
        <v>36</v>
      </c>
      <c r="C20" s="23" t="s">
        <v>22</v>
      </c>
      <c r="D20" s="12">
        <v>3</v>
      </c>
      <c r="E20" s="28">
        <v>1360</v>
      </c>
      <c r="F20" s="28">
        <v>1400.8</v>
      </c>
      <c r="G20" s="32">
        <v>1428</v>
      </c>
      <c r="H20" s="31">
        <f t="shared" si="21"/>
        <v>1396.2666666666667</v>
      </c>
      <c r="I20" s="3">
        <f t="shared" si="22"/>
        <v>27.945343480126024</v>
      </c>
      <c r="J20" s="3">
        <f t="shared" si="23"/>
        <v>2.0014331178470699</v>
      </c>
      <c r="K20" s="4">
        <f t="shared" si="24"/>
        <v>4188.8</v>
      </c>
      <c r="L20" s="4">
        <f t="shared" si="25"/>
        <v>1360</v>
      </c>
      <c r="M20" s="4">
        <f t="shared" si="26"/>
        <v>1360</v>
      </c>
      <c r="N20" s="4">
        <f t="shared" si="27"/>
        <v>4080</v>
      </c>
      <c r="O20" s="11"/>
      <c r="P20" s="11"/>
      <c r="Q20" s="11"/>
      <c r="R20" s="11"/>
    </row>
    <row r="21" spans="1:18" s="13" customFormat="1" ht="22.8" x14ac:dyDescent="0.3">
      <c r="A21" s="22">
        <v>15</v>
      </c>
      <c r="B21" s="24" t="s">
        <v>37</v>
      </c>
      <c r="C21" s="23" t="s">
        <v>22</v>
      </c>
      <c r="D21" s="12">
        <v>3</v>
      </c>
      <c r="E21" s="28">
        <v>1360</v>
      </c>
      <c r="F21" s="28">
        <v>1400.8</v>
      </c>
      <c r="G21" s="32">
        <v>1428</v>
      </c>
      <c r="H21" s="31">
        <f t="shared" si="21"/>
        <v>1396.2666666666667</v>
      </c>
      <c r="I21" s="3">
        <f t="shared" si="22"/>
        <v>27.945343480126024</v>
      </c>
      <c r="J21" s="3">
        <f t="shared" si="23"/>
        <v>2.0014331178470699</v>
      </c>
      <c r="K21" s="4">
        <f t="shared" si="24"/>
        <v>4188.8</v>
      </c>
      <c r="L21" s="4">
        <f t="shared" si="25"/>
        <v>1360</v>
      </c>
      <c r="M21" s="4">
        <f t="shared" si="26"/>
        <v>1360</v>
      </c>
      <c r="N21" s="4">
        <f t="shared" si="27"/>
        <v>4080</v>
      </c>
      <c r="O21" s="11"/>
      <c r="P21" s="11"/>
      <c r="Q21" s="11"/>
      <c r="R21" s="11"/>
    </row>
    <row r="22" spans="1:18" s="13" customFormat="1" ht="34.200000000000003" x14ac:dyDescent="0.3">
      <c r="A22" s="22">
        <v>16</v>
      </c>
      <c r="B22" s="24" t="s">
        <v>38</v>
      </c>
      <c r="C22" s="25" t="s">
        <v>22</v>
      </c>
      <c r="D22" s="12">
        <v>2</v>
      </c>
      <c r="E22" s="20">
        <v>31200</v>
      </c>
      <c r="F22" s="30">
        <v>32136</v>
      </c>
      <c r="G22" s="32">
        <v>32760</v>
      </c>
      <c r="H22" s="31">
        <f t="shared" si="7"/>
        <v>32032</v>
      </c>
      <c r="I22" s="3">
        <f t="shared" si="8"/>
        <v>641.09905630877358</v>
      </c>
      <c r="J22" s="3">
        <f t="shared" si="9"/>
        <v>2.0014331178470703</v>
      </c>
      <c r="K22" s="4">
        <f t="shared" si="10"/>
        <v>64064</v>
      </c>
      <c r="L22" s="4">
        <f t="shared" si="11"/>
        <v>31200</v>
      </c>
      <c r="M22" s="4">
        <f t="shared" si="12"/>
        <v>31200</v>
      </c>
      <c r="N22" s="4">
        <f t="shared" si="13"/>
        <v>62400</v>
      </c>
      <c r="O22" s="11"/>
      <c r="P22" s="11"/>
      <c r="Q22" s="11"/>
      <c r="R22" s="11"/>
    </row>
    <row r="23" spans="1:18" ht="15.6" x14ac:dyDescent="0.25">
      <c r="A23" s="49" t="s">
        <v>12</v>
      </c>
      <c r="B23" s="49"/>
      <c r="C23" s="49"/>
      <c r="D23" s="49"/>
      <c r="E23" s="49"/>
      <c r="F23" s="49"/>
      <c r="G23" s="49"/>
      <c r="H23" s="49"/>
      <c r="I23" s="15">
        <f>SUM(N7:N22)</f>
        <v>191224</v>
      </c>
      <c r="J23" s="9" t="s">
        <v>7</v>
      </c>
      <c r="K23" s="9"/>
      <c r="L23" s="8"/>
      <c r="M23" s="9"/>
      <c r="N23" s="8"/>
    </row>
    <row r="24" spans="1:18" ht="15.6" x14ac:dyDescent="0.3">
      <c r="A24" s="48" t="s">
        <v>13</v>
      </c>
      <c r="B24" s="48"/>
      <c r="C24" s="48"/>
      <c r="D24" s="7"/>
      <c r="E24" s="7"/>
      <c r="F24" s="7"/>
      <c r="G24" s="7"/>
    </row>
    <row r="25" spans="1:18" ht="15.6" x14ac:dyDescent="0.3">
      <c r="A25" s="48"/>
      <c r="B25" s="48"/>
      <c r="C25" s="48"/>
      <c r="D25" s="7"/>
      <c r="E25" s="7"/>
      <c r="F25" s="7"/>
      <c r="G25" s="7"/>
      <c r="J25" s="10"/>
      <c r="K25" s="6"/>
      <c r="L25" s="6"/>
      <c r="M25" s="6"/>
      <c r="N25" s="6"/>
    </row>
    <row r="26" spans="1:18" ht="15.75" customHeight="1" x14ac:dyDescent="0.3">
      <c r="A26" s="34" t="s">
        <v>41</v>
      </c>
      <c r="B26" s="34"/>
      <c r="C26" s="34"/>
      <c r="D26" s="34"/>
      <c r="E26" s="34"/>
      <c r="F26" s="34"/>
      <c r="G26" s="50" t="s">
        <v>39</v>
      </c>
      <c r="H26" s="50"/>
      <c r="I26" s="50"/>
      <c r="J26"/>
      <c r="K26"/>
      <c r="L26" s="6"/>
      <c r="M26" s="6"/>
      <c r="N26" s="6"/>
    </row>
    <row r="27" spans="1:18" ht="15.6" x14ac:dyDescent="0.3">
      <c r="G27" s="16"/>
      <c r="J27" s="6"/>
      <c r="K27" s="6"/>
      <c r="L27" s="6"/>
      <c r="M27" s="6"/>
      <c r="N27" s="6"/>
    </row>
    <row r="28" spans="1:18" x14ac:dyDescent="0.25">
      <c r="H28" s="17" t="s">
        <v>8</v>
      </c>
    </row>
    <row r="31" spans="1:18" x14ac:dyDescent="0.25">
      <c r="E31" s="18"/>
    </row>
  </sheetData>
  <mergeCells count="16">
    <mergeCell ref="A24:C24"/>
    <mergeCell ref="A25:C25"/>
    <mergeCell ref="A5:A6"/>
    <mergeCell ref="A23:H23"/>
    <mergeCell ref="A26:F26"/>
    <mergeCell ref="G26:I26"/>
    <mergeCell ref="A1:N1"/>
    <mergeCell ref="A2:N2"/>
    <mergeCell ref="A3:N3"/>
    <mergeCell ref="D5:D6"/>
    <mergeCell ref="K5:N5"/>
    <mergeCell ref="H5:J5"/>
    <mergeCell ref="B5:B6"/>
    <mergeCell ref="C5:C6"/>
    <mergeCell ref="E5:G5"/>
    <mergeCell ref="A4:N4"/>
  </mergeCells>
  <pageMargins left="0.25" right="0.25" top="0.75" bottom="0.75" header="0.3" footer="0.3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Пользователь</cp:lastModifiedBy>
  <cp:lastPrinted>2025-02-27T07:12:51Z</cp:lastPrinted>
  <dcterms:created xsi:type="dcterms:W3CDTF">2014-01-15T18:15:09Z</dcterms:created>
  <dcterms:modified xsi:type="dcterms:W3CDTF">2026-04-14T13:22:11Z</dcterms:modified>
</cp:coreProperties>
</file>