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335" yWindow="765" windowWidth="29040" windowHeight="16440" tabRatio="500"/>
  </bookViews>
  <sheets>
    <sheet name="Лист1" sheetId="1" r:id="rId1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F17" i="1" l="1"/>
  <c r="AF16" i="1"/>
  <c r="AF15" i="1"/>
  <c r="AF14" i="1"/>
  <c r="AF13" i="1"/>
  <c r="AF12" i="1"/>
  <c r="AF18" i="1" l="1"/>
</calcChain>
</file>

<file path=xl/sharedStrings.xml><?xml version="1.0" encoding="utf-8"?>
<sst xmlns="http://schemas.openxmlformats.org/spreadsheetml/2006/main" count="110" uniqueCount="77">
  <si>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</si>
  <si>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</si>
  <si>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</si>
  <si>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>Используемый метод определения НМЦК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</si>
  <si>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</si>
  <si>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t>РАСЧЕТ НМЦК ДЛЯ МЕД. ИЗДЕЛИЙ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</si>
  <si>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</si>
  <si>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</si>
  <si>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</si>
  <si>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</si>
  <si>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</si>
  <si>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</si>
  <si>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</si>
  <si>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</si>
  <si>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</si>
  <si>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</si>
  <si>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</si>
  <si>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</si>
  <si>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</si>
  <si>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</si>
  <si>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</si>
  <si>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</si>
  <si>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</si>
  <si>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</si>
  <si>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</si>
  <si>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</si>
  <si>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</si>
  <si>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</si>
  <si>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</si>
  <si>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</si>
  <si>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</si>
  <si>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НДС, %</t>
  </si>
  <si>
    <t>Начальная цена единицы МИ с НДС (руб.)</t>
  </si>
  <si>
    <t>НМЦК (рын)</t>
  </si>
  <si>
    <t>Цена (руб.)</t>
  </si>
  <si>
    <t>1</t>
  </si>
  <si>
    <t>шт</t>
  </si>
  <si>
    <t>Итого:</t>
  </si>
  <si>
    <t>(должность)</t>
  </si>
  <si>
    <t xml:space="preserve">/ </t>
  </si>
  <si>
    <t>(подпись/расшифровка подписи)</t>
  </si>
  <si>
    <t>Средняя цена (руб.)</t>
  </si>
  <si>
    <t>Устройство вакуумное с поршнем для исследований проб крови с К3ЭДТА</t>
  </si>
  <si>
    <t>22.29.29.190</t>
  </si>
  <si>
    <t xml:space="preserve">15.55 _x000D_
</t>
  </si>
  <si>
    <t xml:space="preserve">15.22 _x000D_
</t>
  </si>
  <si>
    <t xml:space="preserve">15.82 _x000D_
</t>
  </si>
  <si>
    <t>2</t>
  </si>
  <si>
    <t>Пробирка вакуумная для взятия образцов крови ИВД, с натрия цитратом</t>
  </si>
  <si>
    <t>32.50.50.000-00000918</t>
  </si>
  <si>
    <t xml:space="preserve">17.27 _x000D_
</t>
  </si>
  <si>
    <t xml:space="preserve">16.78 _x000D_
</t>
  </si>
  <si>
    <t xml:space="preserve">17.23 _x000D_
</t>
  </si>
  <si>
    <t>3</t>
  </si>
  <si>
    <t>32.50.50.000-00000910</t>
  </si>
  <si>
    <t>4</t>
  </si>
  <si>
    <t>Устройство вакуумное с поршнем для исследований проб крови с активатором свертывания</t>
  </si>
  <si>
    <t xml:space="preserve">16.37 _x000D_
</t>
  </si>
  <si>
    <t xml:space="preserve">16.24 _x000D_
</t>
  </si>
  <si>
    <t xml:space="preserve">16.45 _x000D_
</t>
  </si>
  <si>
    <t>5</t>
  </si>
  <si>
    <t>Пробирка вакуумная для взятия образцов крови ИВД, с активатором свертывания</t>
  </si>
  <si>
    <t>32.50.50.000-00001483</t>
  </si>
  <si>
    <t xml:space="preserve">15.00 _x000D_
</t>
  </si>
  <si>
    <t xml:space="preserve">14.53 _x000D_
</t>
  </si>
  <si>
    <t xml:space="preserve">15.29 _x000D_
</t>
  </si>
  <si>
    <t>6</t>
  </si>
  <si>
    <t xml:space="preserve">15.25 _x000D_
</t>
  </si>
  <si>
    <t xml:space="preserve">15.86 _x000D_
</t>
  </si>
  <si>
    <t>Работник контрактной службы/контрактный управляющий: СПБГБУЗ "ГП №63"</t>
  </si>
  <si>
    <t>КП 1, вх.№63 от 22.04.2026</t>
  </si>
  <si>
    <t>КП 2, вх.№64 от 22.04.2026</t>
  </si>
  <si>
    <t>КП 3, вх.№65 от 22.04.2026</t>
  </si>
  <si>
    <t>Поставка медицинских изделий (Устройство вакуумное с поршнем для исследований проб крови, пробирки вакуумные для взятия образцов крови ИВД)</t>
  </si>
  <si>
    <t>Дата подготовки обоснования НМЦК: 23.04.2026</t>
  </si>
  <si>
    <t>экономист</t>
  </si>
  <si>
    <t>На основании проведенного анализа рынка и расчетов, НМЦК составляет: 231 130,00 ₽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</si>
</sst>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6" x14ac:knownFonts="1">
    <font>
      <sz val="11"/>
      <color rgb="FF000000"/>
      <name val="Calibri"/>
      <family val="2"/>
      <charset val="1"/>
    </font>
    <font>
      <sz val="11"/>
      <color rgb="FF000000"/>
      <name val="Calibri"/>
      <charset val="204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.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Border="1" applyAlignment="1" applyProtection="1"/>
    <xf numFmtId="2" fontId="1" fillId="0" borderId="0" xfId="0" applyNumberFormat="1" applyFont="1" applyBorder="1" applyAlignment="1" applyProtection="1"/>
    <xf numFmtId="0" fontId="2" fillId="0" borderId="0" xfId="0" applyFont="1" applyBorder="1" applyAlignment="1" applyProtection="1"/>
    <xf numFmtId="2" fontId="3" fillId="0" borderId="0" xfId="0" applyNumberFormat="1" applyFont="1" applyBorder="1" applyAlignment="1" applyProtection="1">
      <alignment vertical="top" wrapText="1"/>
    </xf>
    <xf numFmtId="2" fontId="2" fillId="0" borderId="0" xfId="0" applyNumberFormat="1" applyFont="1" applyBorder="1" applyAlignment="1" applyProtection="1"/>
    <xf numFmtId="2" fontId="2" fillId="0" borderId="1" xfId="0" applyNumberFormat="1" applyFont="1" applyBorder="1" applyAlignment="1" applyProtection="1"/>
    <xf numFmtId="0" fontId="5" fillId="0" borderId="2" xfId="0" applyFont="1" applyBorder="1" applyAlignment="1" applyProtection="1">
      <alignment horizontal="center" vertical="center" wrapText="1"/>
    </xf>
    <xf numFmtId="164" fontId="5" fillId="0" borderId="2" xfId="0" applyNumberFormat="1" applyFont="1" applyBorder="1" applyAlignment="1" applyProtection="1">
      <alignment horizontal="center" vertical="center" wrapText="1"/>
    </xf>
    <xf numFmtId="49" fontId="5" fillId="0" borderId="3" xfId="0" applyNumberFormat="1" applyFont="1" applyBorder="1" applyAlignment="1" applyProtection="1">
      <alignment horizontal="center" vertical="center" wrapText="1"/>
    </xf>
    <xf numFmtId="49" fontId="5" fillId="0" borderId="2" xfId="0" applyNumberFormat="1" applyFont="1" applyBorder="1" applyAlignment="1" applyProtection="1">
      <alignment vertical="top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wrapText="1"/>
    </xf>
    <xf numFmtId="0" fontId="5" fillId="0" borderId="0" xfId="0" applyFont="1" applyBorder="1" applyAlignment="1" applyProtection="1">
      <alignment vertical="top" wrapText="1"/>
    </xf>
    <xf numFmtId="0" fontId="9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vertical="center" wrapText="1"/>
    </xf>
    <xf numFmtId="0" fontId="11" fillId="0" borderId="0" xfId="0" applyFont="1" applyBorder="1" applyAlignment="1" applyProtection="1">
      <alignment vertical="center" wrapText="1"/>
    </xf>
    <xf numFmtId="0" fontId="12" fillId="0" borderId="0" xfId="0" applyFont="1" applyBorder="1" applyAlignment="1" applyProtection="1"/>
    <xf numFmtId="0" fontId="6" fillId="0" borderId="0" xfId="0" applyFont="1" applyBorder="1" applyAlignment="1" applyProtection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" fontId="5" fillId="0" borderId="2" xfId="0" applyNumberFormat="1" applyFont="1" applyBorder="1" applyAlignment="1" applyProtection="1">
      <alignment horizontal="center" vertical="center" wrapText="1"/>
    </xf>
    <xf numFmtId="4" fontId="3" fillId="0" borderId="0" xfId="0" applyNumberFormat="1" applyFont="1" applyBorder="1" applyAlignment="1" applyProtection="1">
      <alignment vertical="top" wrapText="1"/>
    </xf>
    <xf numFmtId="4" fontId="2" fillId="0" borderId="0" xfId="0" applyNumberFormat="1" applyFont="1" applyBorder="1" applyAlignment="1" applyProtection="1"/>
    <xf numFmtId="4" fontId="1" fillId="0" borderId="0" xfId="0" applyNumberFormat="1" applyFont="1" applyBorder="1" applyAlignment="1" applyProtection="1"/>
    <xf numFmtId="4" fontId="2" fillId="0" borderId="3" xfId="0" applyNumberFormat="1" applyFont="1" applyBorder="1" applyAlignment="1" applyProtection="1">
      <alignment horizontal="center" vertical="center"/>
    </xf>
    <xf numFmtId="4" fontId="2" fillId="0" borderId="2" xfId="0" applyNumberFormat="1" applyFont="1" applyBorder="1" applyAlignment="1" applyProtection="1">
      <alignment vertical="top"/>
    </xf>
    <xf numFmtId="4" fontId="13" fillId="0" borderId="2" xfId="0" applyNumberFormat="1" applyFont="1" applyBorder="1" applyAlignment="1" applyProtection="1">
      <alignment horizontal="center" vertical="center" wrapText="1"/>
    </xf>
    <xf numFmtId="3" fontId="2" fillId="0" borderId="0" xfId="0" applyNumberFormat="1" applyFont="1" applyBorder="1" applyAlignment="1" applyProtection="1"/>
    <xf numFmtId="3" fontId="5" fillId="0" borderId="2" xfId="0" applyNumberFormat="1" applyFont="1" applyBorder="1" applyAlignment="1" applyProtection="1">
      <alignment horizontal="center" vertical="center" wrapText="1"/>
    </xf>
    <xf numFmtId="3" fontId="1" fillId="0" borderId="0" xfId="0" applyNumberFormat="1" applyFont="1" applyBorder="1" applyAlignment="1" applyProtection="1"/>
    <xf numFmtId="3" fontId="8" fillId="0" borderId="0" xfId="0" applyNumberFormat="1" applyFont="1" applyBorder="1" applyAlignment="1" applyProtection="1"/>
    <xf numFmtId="3" fontId="10" fillId="0" borderId="0" xfId="0" applyNumberFormat="1" applyFont="1" applyBorder="1" applyAlignment="1" applyProtection="1">
      <alignment horizontal="center" vertical="center" wrapText="1"/>
    </xf>
    <xf numFmtId="4" fontId="6" fillId="0" borderId="0" xfId="0" applyNumberFormat="1" applyFont="1" applyBorder="1" applyAlignment="1" applyProtection="1">
      <alignment vertical="center" wrapText="1"/>
    </xf>
    <xf numFmtId="0" fontId="5" fillId="0" borderId="4" xfId="0" applyFont="1" applyBorder="1" applyAlignment="1" applyProtection="1">
      <alignment horizontal="center" vertical="top" wrapText="1"/>
    </xf>
    <xf numFmtId="0" fontId="13" fillId="0" borderId="2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9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/>
    </xf>
    <xf numFmtId="0" fontId="5" fillId="0" borderId="5" xfId="0" applyFont="1" applyBorder="1" applyAlignment="1" applyProtection="1">
      <alignment horizontal="left" vertical="center"/>
    </xf>
    <xf numFmtId="0" fontId="15" fillId="0" borderId="6" xfId="0" applyFont="1" applyBorder="1" applyAlignment="1" applyProtection="1">
      <alignment horizontal="center" wrapText="1"/>
    </xf>
    <xf numFmtId="0" fontId="7" fillId="0" borderId="6" xfId="0" applyFont="1" applyBorder="1" applyAlignment="1" applyProtection="1">
      <alignment horizontal="center" wrapText="1"/>
    </xf>
    <xf numFmtId="0" fontId="5" fillId="0" borderId="7" xfId="0" applyFont="1" applyBorder="1" applyAlignment="1" applyProtection="1">
      <alignment horizontal="center" vertical="top" wrapText="1"/>
    </xf>
    <xf numFmtId="0" fontId="5" fillId="0" borderId="10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/>
    <xf numFmtId="0" fontId="4" fillId="0" borderId="0" xfId="0" applyFont="1" applyBorder="1" applyAlignment="1" applyProtection="1">
      <alignment horizont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vertical="top" wrapText="1"/>
    </xf>
    <xf numFmtId="2" fontId="5" fillId="0" borderId="2" xfId="0" applyNumberFormat="1" applyFont="1" applyBorder="1" applyAlignment="1" applyProtection="1">
      <alignment horizontal="center" vertical="center" wrapText="1"/>
    </xf>
    <xf numFmtId="3" fontId="5" fillId="0" borderId="2" xfId="0" applyNumberFormat="1" applyFont="1" applyBorder="1" applyAlignment="1" applyProtection="1">
      <alignment horizontal="center" vertical="center" wrapText="1"/>
    </xf>
    <xf numFmtId="4" fontId="5" fillId="0" borderId="2" xfId="0" applyNumberFormat="1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429840</xdr:colOff>
      <xdr:row>8</xdr:row>
      <xdr:rowOff>182160</xdr:rowOff>
    </xdr:from>
    <xdr:to>
      <xdr:col>2</xdr:col>
      <xdr:colOff>99000</xdr:colOff>
      <xdr:row>8</xdr:row>
      <xdr:rowOff>801360</xdr:rowOff>
    </xdr:to>
    <xdr:pic>
      <xdr:nvPicPr>
        <xdr:cNvPr id="2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9840" y="2801520"/>
          <a:ext cx="1966680" cy="6192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31</xdr:col>
      <xdr:colOff>219240</xdr:colOff>
      <xdr:row>10</xdr:row>
      <xdr:rowOff>85680</xdr:rowOff>
    </xdr:from>
    <xdr:to>
      <xdr:col>31</xdr:col>
      <xdr:colOff>1600200</xdr:colOff>
      <xdr:row>11</xdr:row>
      <xdr:rowOff>41760</xdr:rowOff>
    </xdr:to>
    <xdr:pic>
      <xdr:nvPicPr>
        <xdr:cNvPr id="3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0809800" y="4676760"/>
          <a:ext cx="1380960" cy="5274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26</xdr:col>
      <xdr:colOff>123840</xdr:colOff>
      <xdr:row>10</xdr:row>
      <xdr:rowOff>76320</xdr:rowOff>
    </xdr:from>
    <xdr:to>
      <xdr:col>26</xdr:col>
      <xdr:colOff>1189800</xdr:colOff>
      <xdr:row>11</xdr:row>
      <xdr:rowOff>29880</xdr:rowOff>
    </xdr:to>
    <xdr:pic>
      <xdr:nvPicPr>
        <xdr:cNvPr id="4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3701960" y="4667400"/>
          <a:ext cx="1065960" cy="5248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27</xdr:col>
      <xdr:colOff>181080</xdr:colOff>
      <xdr:row>10</xdr:row>
      <xdr:rowOff>152280</xdr:rowOff>
    </xdr:from>
    <xdr:to>
      <xdr:col>27</xdr:col>
      <xdr:colOff>1361520</xdr:colOff>
      <xdr:row>11</xdr:row>
      <xdr:rowOff>36720</xdr:rowOff>
    </xdr:to>
    <xdr:pic>
      <xdr:nvPicPr>
        <xdr:cNvPr id="5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5405120" y="4743360"/>
          <a:ext cx="1180440" cy="4557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1"/>
  <sheetViews>
    <sheetView tabSelected="1" zoomScale="75" zoomScaleNormal="100" workbookViewId="0">
      <selection activeCell="AI15" sqref="AI15"/>
    </sheetView>
  </sheetViews>
  <sheetFormatPr defaultColWidth="9" defaultRowHeight="15" customHeight="1" x14ac:dyDescent="0.25"/>
  <cols>
    <col min="1" max="1" width="7.85546875" style="1" customWidth="1"/>
    <col min="2" max="2" width="20.85546875" style="1" customWidth="1"/>
    <col min="3" max="3" width="17.85546875" style="1" customWidth="1"/>
    <col min="4" max="4" width="31.28515625" style="1" customWidth="1"/>
    <col min="5" max="5" width="17" style="1" customWidth="1"/>
    <col min="6" max="6" width="8.85546875" style="47" customWidth="1"/>
    <col min="7" max="9" width="22" style="2" customWidth="1"/>
    <col min="10" max="26" width="22" style="2" hidden="1" customWidth="1"/>
    <col min="27" max="27" width="20.42578125" style="2" customWidth="1"/>
    <col min="28" max="28" width="23" style="2" customWidth="1"/>
    <col min="29" max="29" width="15.140625" style="2" customWidth="1"/>
    <col min="30" max="30" width="14.7109375" style="2" customWidth="1"/>
    <col min="31" max="31" width="14.140625" style="41" customWidth="1"/>
    <col min="32" max="32" width="27.7109375" style="41" customWidth="1"/>
    <col min="33" max="33" width="18.42578125" style="1" customWidth="1"/>
    <col min="34" max="35" width="14.28515625" style="41" customWidth="1"/>
    <col min="36" max="1027" width="9.140625" style="1" customWidth="1"/>
    <col min="1028" max="16384" width="9" style="1"/>
  </cols>
  <sheetData>
    <row r="1" spans="1:34" ht="15" customHeight="1" x14ac:dyDescent="0.25">
      <c r="A1" s="3" t="s">
        <v>0</v>
      </c>
      <c r="B1" s="3"/>
      <c r="C1" s="3"/>
      <c r="D1" s="3"/>
      <c r="E1" s="3"/>
      <c r="F1" s="45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39"/>
    </row>
    <row r="2" spans="1:34" ht="15" customHeight="1" x14ac:dyDescent="0.25">
      <c r="A2" s="3"/>
      <c r="B2" s="3"/>
      <c r="C2" s="3"/>
      <c r="D2" s="3"/>
      <c r="E2" s="3"/>
      <c r="F2" s="4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40"/>
    </row>
    <row r="3" spans="1:34" ht="47.25" customHeight="1" x14ac:dyDescent="0.3">
      <c r="A3" s="65" t="s">
        <v>1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</row>
    <row r="4" spans="1:34" ht="15" customHeight="1" x14ac:dyDescent="0.25">
      <c r="A4" s="3"/>
      <c r="B4" s="3"/>
      <c r="C4" s="3"/>
      <c r="D4" s="3"/>
      <c r="E4" s="3"/>
      <c r="F4" s="4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40"/>
    </row>
    <row r="5" spans="1:34" x14ac:dyDescent="0.25">
      <c r="A5" s="3"/>
      <c r="B5" s="3"/>
      <c r="C5" s="3"/>
      <c r="D5" s="3"/>
      <c r="E5" s="3"/>
      <c r="F5" s="4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  <c r="AB5" s="5"/>
      <c r="AC5" s="5"/>
      <c r="AD5" s="5"/>
      <c r="AE5" s="40"/>
    </row>
    <row r="6" spans="1:34" ht="24.75" customHeight="1" x14ac:dyDescent="0.25">
      <c r="A6" s="66" t="s">
        <v>2</v>
      </c>
      <c r="B6" s="66"/>
      <c r="C6" s="52" t="s">
        <v>73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</row>
    <row r="7" spans="1:34" ht="42" customHeight="1" x14ac:dyDescent="0.25">
      <c r="A7" s="67" t="s">
        <v>3</v>
      </c>
      <c r="B7" s="68"/>
      <c r="C7" s="69" t="s">
        <v>4</v>
      </c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1"/>
      <c r="AG7" s="19"/>
      <c r="AH7" s="50"/>
    </row>
    <row r="8" spans="1:34" ht="43.5" customHeight="1" x14ac:dyDescent="0.25">
      <c r="A8" s="69" t="s">
        <v>5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1"/>
      <c r="AG8" s="19"/>
      <c r="AH8" s="50"/>
    </row>
    <row r="9" spans="1:34" ht="125.25" customHeight="1" x14ac:dyDescent="0.25">
      <c r="A9" s="72" t="s">
        <v>6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</row>
    <row r="10" spans="1:34" ht="30" customHeight="1" x14ac:dyDescent="0.25">
      <c r="A10" s="66" t="s">
        <v>7</v>
      </c>
      <c r="B10" s="66" t="s">
        <v>8</v>
      </c>
      <c r="C10" s="66"/>
      <c r="D10" s="73" t="s">
        <v>9</v>
      </c>
      <c r="E10" s="66" t="s">
        <v>10</v>
      </c>
      <c r="F10" s="74" t="s">
        <v>11</v>
      </c>
      <c r="G10" s="8" t="s">
        <v>70</v>
      </c>
      <c r="H10" s="8" t="s">
        <v>71</v>
      </c>
      <c r="I10" s="8" t="s">
        <v>72</v>
      </c>
      <c r="J10" s="8" t="s">
        <v>12</v>
      </c>
      <c r="K10" s="8" t="s">
        <v>13</v>
      </c>
      <c r="L10" s="8" t="s">
        <v>14</v>
      </c>
      <c r="M10" s="8" t="s">
        <v>15</v>
      </c>
      <c r="N10" s="8" t="s">
        <v>16</v>
      </c>
      <c r="O10" s="8" t="s">
        <v>17</v>
      </c>
      <c r="P10" s="8" t="s">
        <v>18</v>
      </c>
      <c r="Q10" s="8" t="s">
        <v>19</v>
      </c>
      <c r="R10" s="8" t="s">
        <v>20</v>
      </c>
      <c r="S10" s="8" t="s">
        <v>21</v>
      </c>
      <c r="T10" s="8" t="s">
        <v>22</v>
      </c>
      <c r="U10" s="8" t="s">
        <v>23</v>
      </c>
      <c r="V10" s="8" t="s">
        <v>24</v>
      </c>
      <c r="W10" s="8" t="s">
        <v>25</v>
      </c>
      <c r="X10" s="8" t="s">
        <v>26</v>
      </c>
      <c r="Y10" s="8" t="s">
        <v>27</v>
      </c>
      <c r="Z10" s="8" t="s">
        <v>28</v>
      </c>
      <c r="AA10" s="9" t="s">
        <v>29</v>
      </c>
      <c r="AB10" s="9" t="s">
        <v>30</v>
      </c>
      <c r="AC10" s="73" t="s">
        <v>41</v>
      </c>
      <c r="AD10" s="73" t="s">
        <v>31</v>
      </c>
      <c r="AE10" s="75" t="s">
        <v>32</v>
      </c>
      <c r="AF10" s="42" t="s">
        <v>33</v>
      </c>
    </row>
    <row r="11" spans="1:34" ht="45" customHeight="1" x14ac:dyDescent="0.25">
      <c r="A11" s="66"/>
      <c r="B11" s="66"/>
      <c r="C11" s="66"/>
      <c r="D11" s="73"/>
      <c r="E11" s="66"/>
      <c r="F11" s="74"/>
      <c r="G11" s="8" t="s">
        <v>34</v>
      </c>
      <c r="H11" s="8" t="s">
        <v>34</v>
      </c>
      <c r="I11" s="8" t="s">
        <v>34</v>
      </c>
      <c r="J11" s="8" t="s">
        <v>34</v>
      </c>
      <c r="K11" s="8" t="s">
        <v>34</v>
      </c>
      <c r="L11" s="8" t="s">
        <v>34</v>
      </c>
      <c r="M11" s="8" t="s">
        <v>34</v>
      </c>
      <c r="N11" s="8" t="s">
        <v>34</v>
      </c>
      <c r="O11" s="8" t="s">
        <v>34</v>
      </c>
      <c r="P11" s="8" t="s">
        <v>34</v>
      </c>
      <c r="Q11" s="8" t="s">
        <v>34</v>
      </c>
      <c r="R11" s="8" t="s">
        <v>34</v>
      </c>
      <c r="S11" s="8" t="s">
        <v>34</v>
      </c>
      <c r="T11" s="8" t="s">
        <v>34</v>
      </c>
      <c r="U11" s="8" t="s">
        <v>34</v>
      </c>
      <c r="V11" s="8" t="s">
        <v>34</v>
      </c>
      <c r="W11" s="8" t="s">
        <v>34</v>
      </c>
      <c r="X11" s="8" t="s">
        <v>34</v>
      </c>
      <c r="Y11" s="8" t="s">
        <v>34</v>
      </c>
      <c r="Z11" s="8" t="s">
        <v>34</v>
      </c>
      <c r="AA11" s="10"/>
      <c r="AB11" s="10"/>
      <c r="AC11" s="73"/>
      <c r="AD11" s="73"/>
      <c r="AE11" s="75"/>
      <c r="AF11" s="43"/>
    </row>
    <row r="12" spans="1:34" ht="52.5" customHeight="1" x14ac:dyDescent="0.25">
      <c r="A12" s="7" t="s">
        <v>35</v>
      </c>
      <c r="B12" s="63" t="s">
        <v>42</v>
      </c>
      <c r="C12" s="64"/>
      <c r="D12" s="7" t="s">
        <v>43</v>
      </c>
      <c r="E12" s="7" t="s">
        <v>36</v>
      </c>
      <c r="F12" s="46">
        <v>3000</v>
      </c>
      <c r="G12" s="20" t="s">
        <v>44</v>
      </c>
      <c r="H12" s="21" t="s">
        <v>45</v>
      </c>
      <c r="I12" s="22" t="s">
        <v>46</v>
      </c>
      <c r="AA12" s="7">
        <v>0.3</v>
      </c>
      <c r="AB12" s="7">
        <v>1.93</v>
      </c>
      <c r="AC12" s="7">
        <v>15.53</v>
      </c>
      <c r="AD12" s="7">
        <v>10</v>
      </c>
      <c r="AE12" s="38">
        <v>17.082999999999998</v>
      </c>
      <c r="AF12" s="38">
        <f>3000*17.08</f>
        <v>51239.999999999993</v>
      </c>
    </row>
    <row r="13" spans="1:34" ht="52.5" customHeight="1" x14ac:dyDescent="0.25">
      <c r="A13" s="7" t="s">
        <v>47</v>
      </c>
      <c r="B13" s="63" t="s">
        <v>48</v>
      </c>
      <c r="C13" s="64"/>
      <c r="D13" s="7" t="s">
        <v>49</v>
      </c>
      <c r="E13" s="7" t="s">
        <v>36</v>
      </c>
      <c r="F13" s="46">
        <v>2000</v>
      </c>
      <c r="G13" s="23" t="s">
        <v>50</v>
      </c>
      <c r="H13" s="24" t="s">
        <v>51</v>
      </c>
      <c r="I13" s="25" t="s">
        <v>52</v>
      </c>
      <c r="AA13" s="7">
        <v>0.27</v>
      </c>
      <c r="AB13" s="7">
        <v>1.59</v>
      </c>
      <c r="AC13" s="7">
        <v>17.09</v>
      </c>
      <c r="AD13" s="7">
        <v>10</v>
      </c>
      <c r="AE13" s="38">
        <v>18.798999999999999</v>
      </c>
      <c r="AF13" s="38">
        <f>2000*18.8</f>
        <v>37600</v>
      </c>
    </row>
    <row r="14" spans="1:34" ht="52.5" customHeight="1" x14ac:dyDescent="0.25">
      <c r="A14" s="7" t="s">
        <v>53</v>
      </c>
      <c r="B14" s="63" t="s">
        <v>48</v>
      </c>
      <c r="C14" s="64"/>
      <c r="D14" s="7" t="s">
        <v>54</v>
      </c>
      <c r="E14" s="7" t="s">
        <v>36</v>
      </c>
      <c r="F14" s="46">
        <v>1000</v>
      </c>
      <c r="G14" s="26" t="s">
        <v>50</v>
      </c>
      <c r="H14" s="27" t="s">
        <v>51</v>
      </c>
      <c r="I14" s="28" t="s">
        <v>52</v>
      </c>
      <c r="AA14" s="7">
        <v>0.27</v>
      </c>
      <c r="AB14" s="7">
        <v>1.59</v>
      </c>
      <c r="AC14" s="7">
        <v>17.09</v>
      </c>
      <c r="AD14" s="7">
        <v>10</v>
      </c>
      <c r="AE14" s="38">
        <v>18.798999999999999</v>
      </c>
      <c r="AF14" s="38">
        <f>1000*18.8</f>
        <v>18800</v>
      </c>
    </row>
    <row r="15" spans="1:34" ht="52.5" customHeight="1" x14ac:dyDescent="0.25">
      <c r="A15" s="7" t="s">
        <v>55</v>
      </c>
      <c r="B15" s="63" t="s">
        <v>56</v>
      </c>
      <c r="C15" s="64"/>
      <c r="D15" s="7" t="s">
        <v>43</v>
      </c>
      <c r="E15" s="7" t="s">
        <v>36</v>
      </c>
      <c r="F15" s="46">
        <v>5000</v>
      </c>
      <c r="G15" s="29" t="s">
        <v>57</v>
      </c>
      <c r="H15" s="30" t="s">
        <v>58</v>
      </c>
      <c r="I15" s="31" t="s">
        <v>59</v>
      </c>
      <c r="AA15" s="7">
        <v>0.11</v>
      </c>
      <c r="AB15" s="7">
        <v>0.65</v>
      </c>
      <c r="AC15" s="7">
        <v>16.350000000000001</v>
      </c>
      <c r="AD15" s="7">
        <v>10</v>
      </c>
      <c r="AE15" s="38">
        <v>17.984999999999999</v>
      </c>
      <c r="AF15" s="38">
        <f>5000*17.99</f>
        <v>89949.999999999985</v>
      </c>
    </row>
    <row r="16" spans="1:34" ht="52.5" customHeight="1" x14ac:dyDescent="0.25">
      <c r="A16" s="7" t="s">
        <v>60</v>
      </c>
      <c r="B16" s="63" t="s">
        <v>61</v>
      </c>
      <c r="C16" s="64"/>
      <c r="D16" s="7" t="s">
        <v>62</v>
      </c>
      <c r="E16" s="7" t="s">
        <v>36</v>
      </c>
      <c r="F16" s="46">
        <v>1000</v>
      </c>
      <c r="G16" s="32" t="s">
        <v>63</v>
      </c>
      <c r="H16" s="33" t="s">
        <v>64</v>
      </c>
      <c r="I16" s="34" t="s">
        <v>65</v>
      </c>
      <c r="AA16" s="7">
        <v>0.38</v>
      </c>
      <c r="AB16" s="7">
        <v>2.57</v>
      </c>
      <c r="AC16" s="7">
        <v>14.94</v>
      </c>
      <c r="AD16" s="7">
        <v>10</v>
      </c>
      <c r="AE16" s="38">
        <v>16.434000000000001</v>
      </c>
      <c r="AF16" s="38">
        <f>1000*16.43</f>
        <v>16430</v>
      </c>
    </row>
    <row r="17" spans="1:32" ht="52.5" customHeight="1" x14ac:dyDescent="0.25">
      <c r="A17" s="7" t="s">
        <v>66</v>
      </c>
      <c r="B17" s="63" t="s">
        <v>56</v>
      </c>
      <c r="C17" s="64"/>
      <c r="D17" s="7" t="s">
        <v>43</v>
      </c>
      <c r="E17" s="7" t="s">
        <v>36</v>
      </c>
      <c r="F17" s="46">
        <v>1000</v>
      </c>
      <c r="G17" s="35" t="s">
        <v>44</v>
      </c>
      <c r="H17" s="36" t="s">
        <v>67</v>
      </c>
      <c r="I17" s="37" t="s">
        <v>68</v>
      </c>
      <c r="AA17" s="7">
        <v>0.31</v>
      </c>
      <c r="AB17" s="7">
        <v>1.96</v>
      </c>
      <c r="AC17" s="7">
        <v>15.55</v>
      </c>
      <c r="AD17" s="7">
        <v>10</v>
      </c>
      <c r="AE17" s="38">
        <v>17.105</v>
      </c>
      <c r="AF17" s="38">
        <f>1000*17.11</f>
        <v>17110</v>
      </c>
    </row>
    <row r="18" spans="1:32" x14ac:dyDescent="0.25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C18" s="7" t="s">
        <v>37</v>
      </c>
      <c r="AD18" s="7"/>
      <c r="AE18" s="38"/>
      <c r="AF18" s="44">
        <f>SUM(AF12:AF17)</f>
        <v>231130</v>
      </c>
    </row>
    <row r="19" spans="1:32" ht="39" customHeight="1" x14ac:dyDescent="0.25">
      <c r="A19" s="52" t="s">
        <v>76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</row>
    <row r="20" spans="1:32" ht="15" customHeight="1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</row>
    <row r="21" spans="1:32" ht="15" customHeight="1" x14ac:dyDescent="0.25">
      <c r="A21" s="54" t="s">
        <v>74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</row>
    <row r="22" spans="1:32" ht="15" customHeight="1" x14ac:dyDescent="0.25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</row>
    <row r="23" spans="1:32" ht="15" customHeight="1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</row>
    <row r="24" spans="1:32" x14ac:dyDescent="0.25">
      <c r="A24" s="3"/>
      <c r="B24" s="3"/>
      <c r="C24" s="3"/>
      <c r="D24" s="3"/>
      <c r="E24" s="3"/>
      <c r="F24" s="4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40"/>
    </row>
    <row r="25" spans="1:32" x14ac:dyDescent="0.25">
      <c r="A25" s="59" t="s">
        <v>69</v>
      </c>
      <c r="B25" s="59"/>
      <c r="C25" s="59"/>
      <c r="D25" s="59"/>
      <c r="E25" s="1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2" x14ac:dyDescent="0.25">
      <c r="A26" s="60" t="s">
        <v>75</v>
      </c>
      <c r="B26" s="61"/>
      <c r="C26" s="61"/>
      <c r="D26" s="61"/>
      <c r="E26" s="13"/>
      <c r="F26" s="4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2" ht="15.75" customHeight="1" x14ac:dyDescent="0.25">
      <c r="A27" s="62" t="s">
        <v>38</v>
      </c>
      <c r="B27" s="62"/>
      <c r="C27" s="62"/>
      <c r="D27" s="62"/>
      <c r="E27" s="14"/>
      <c r="F27" s="48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2" ht="15" customHeight="1" x14ac:dyDescent="0.25">
      <c r="A28" s="56" t="s">
        <v>39</v>
      </c>
      <c r="B28" s="56"/>
      <c r="C28" s="56"/>
      <c r="D28" s="56"/>
      <c r="E28" s="15"/>
      <c r="F28" s="4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2" ht="16.5" customHeight="1" x14ac:dyDescent="0.25">
      <c r="A29" s="57" t="s">
        <v>40</v>
      </c>
      <c r="B29" s="57"/>
      <c r="C29" s="57"/>
      <c r="D29" s="57"/>
      <c r="E29" s="16"/>
      <c r="F29" s="49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"/>
      <c r="AB29" s="1"/>
      <c r="AC29" s="1"/>
      <c r="AD29" s="1"/>
    </row>
    <row r="30" spans="1:32" ht="15.75" x14ac:dyDescent="0.25">
      <c r="A30" s="11"/>
      <c r="B30" s="11"/>
      <c r="C30" s="11"/>
      <c r="D30" s="11"/>
      <c r="E30" s="11"/>
      <c r="F30" s="49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"/>
      <c r="AB30" s="1"/>
      <c r="AC30" s="1"/>
      <c r="AD30" s="1"/>
    </row>
    <row r="31" spans="1:32" ht="15.75" x14ac:dyDescent="0.25">
      <c r="A31" s="18" t="s">
        <v>0</v>
      </c>
    </row>
  </sheetData>
  <mergeCells count="32">
    <mergeCell ref="A3:AF3"/>
    <mergeCell ref="A6:B6"/>
    <mergeCell ref="C6:AF6"/>
    <mergeCell ref="A7:B7"/>
    <mergeCell ref="B12:C12"/>
    <mergeCell ref="C7:AF7"/>
    <mergeCell ref="A8:AF8"/>
    <mergeCell ref="A9:AF9"/>
    <mergeCell ref="A10:A11"/>
    <mergeCell ref="B10:C11"/>
    <mergeCell ref="D10:D11"/>
    <mergeCell ref="E10:E11"/>
    <mergeCell ref="F10:F11"/>
    <mergeCell ref="AC10:AC11"/>
    <mergeCell ref="AD10:AD11"/>
    <mergeCell ref="AE10:AE11"/>
    <mergeCell ref="B13:C13"/>
    <mergeCell ref="B14:C14"/>
    <mergeCell ref="B15:C15"/>
    <mergeCell ref="B16:C16"/>
    <mergeCell ref="B17:C17"/>
    <mergeCell ref="A29:D29"/>
    <mergeCell ref="A22:AF22"/>
    <mergeCell ref="A23:AF23"/>
    <mergeCell ref="A25:D25"/>
    <mergeCell ref="A26:D26"/>
    <mergeCell ref="A27:D27"/>
    <mergeCell ref="A18:AA18"/>
    <mergeCell ref="A19:AF19"/>
    <mergeCell ref="A20:AF20"/>
    <mergeCell ref="A21:AF21"/>
    <mergeCell ref="A28:D28"/>
  </mergeCells>
  <pageMargins left="0.70866141732283472" right="0.70866141732283472" top="0.15748031496062992" bottom="0.15748031496062992" header="0.51181102362204722" footer="0.51181102362204722"/>
  <pageSetup scale="4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8</cp:revision>
  <cp:lastPrinted>2026-04-23T13:06:55Z</cp:lastPrinted>
  <dcterms:created xsi:type="dcterms:W3CDTF">2015-06-05T18:19:34Z</dcterms:created>
  <dcterms:modified xsi:type="dcterms:W3CDTF">2026-04-29T10:06:56Z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