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ulia\Desktop\2026 год!!!!\226 ст\обучение\безоп перс данных , защита данных\"/>
    </mc:Choice>
  </mc:AlternateContent>
  <bookViews>
    <workbookView xWindow="-120" yWindow="-120" windowWidth="29040" windowHeight="15840"/>
  </bookViews>
  <sheets>
    <sheet name="для админ" sheetId="1" r:id="rId1"/>
    <sheet name="Лист1" sheetId="2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3" i="1" l="1"/>
  <c r="L14" i="1"/>
  <c r="M14" i="1" l="1"/>
  <c r="M13" i="1"/>
  <c r="M15" i="1" l="1"/>
  <c r="J14" i="1"/>
  <c r="K14" i="1" s="1"/>
  <c r="J13" i="1"/>
  <c r="K13" i="1" s="1"/>
  <c r="N24" i="2" l="1"/>
  <c r="L24" i="2" s="1"/>
  <c r="M24" i="2" s="1"/>
  <c r="N23" i="2"/>
  <c r="L23" i="2" s="1"/>
  <c r="M23" i="2" s="1"/>
  <c r="N22" i="2"/>
  <c r="L22" i="2" s="1"/>
  <c r="M22" i="2" s="1"/>
  <c r="N21" i="2"/>
  <c r="L21" i="2" s="1"/>
  <c r="M21" i="2" s="1"/>
  <c r="N20" i="2"/>
  <c r="L20" i="2" s="1"/>
  <c r="M20" i="2" s="1"/>
  <c r="N19" i="2"/>
  <c r="L19" i="2" s="1"/>
  <c r="M19" i="2" s="1"/>
  <c r="N18" i="2"/>
  <c r="L18" i="2" s="1"/>
  <c r="M18" i="2" s="1"/>
  <c r="N17" i="2"/>
  <c r="L17" i="2" s="1"/>
  <c r="M17" i="2" s="1"/>
  <c r="N16" i="2"/>
  <c r="L16" i="2" s="1"/>
  <c r="M16" i="2" s="1"/>
  <c r="N15" i="2"/>
  <c r="L15" i="2" s="1"/>
  <c r="M15" i="2" s="1"/>
  <c r="N14" i="2"/>
  <c r="L14" i="2" s="1"/>
  <c r="M14" i="2" s="1"/>
  <c r="N13" i="2"/>
  <c r="L13" i="2" s="1"/>
  <c r="M13" i="2" s="1"/>
  <c r="O24" i="2" l="1"/>
  <c r="O13" i="2"/>
  <c r="O14" i="2"/>
  <c r="O15" i="2"/>
  <c r="O16" i="2"/>
  <c r="O17" i="2"/>
  <c r="O18" i="2"/>
  <c r="O19" i="2"/>
  <c r="O20" i="2"/>
  <c r="O21" i="2"/>
  <c r="O22" i="2"/>
  <c r="O23" i="2"/>
  <c r="O25" i="2" l="1"/>
</calcChain>
</file>

<file path=xl/sharedStrings.xml><?xml version="1.0" encoding="utf-8"?>
<sst xmlns="http://schemas.openxmlformats.org/spreadsheetml/2006/main" count="106" uniqueCount="75">
  <si>
    <t>№</t>
  </si>
  <si>
    <t>Наименование товара, услуги (работы)</t>
  </si>
  <si>
    <t>Единица измерения</t>
  </si>
  <si>
    <t>Коэффициент вариации (%)</t>
  </si>
  <si>
    <t>Источники цены (руб.)</t>
  </si>
  <si>
    <t>Обоснование начальной (максимальной) цены контракта, 
цены контракта, заключаемого с единственным поставщиком (подрядчиком, исполнителем)</t>
  </si>
  <si>
    <t>Характеристики объекта закупки:</t>
  </si>
  <si>
    <t>Используемый метод определения НМЦК с обоснованием:</t>
  </si>
  <si>
    <t>Итого: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</si>
  <si>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</si>
  <si>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</si>
  <si>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</si>
  <si>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Среднее квадра-тичное отклонение</t>
  </si>
  <si>
    <t/>
  </si>
  <si>
    <t>НМЦК(ЦК)
(руб.)</t>
  </si>
  <si>
    <t>Количество источников ценовой информации</t>
  </si>
  <si>
    <t>Расчёт НМЦК(ЦК)</t>
  </si>
  <si>
    <t>Кол-во</t>
  </si>
  <si>
    <t>Минимальная цена / предельная цена (руб.)</t>
  </si>
  <si>
    <t>Заведующий</t>
  </si>
  <si>
    <t>Мягкий инвентарь</t>
  </si>
  <si>
    <r>
      <rPr>
        <b/>
        <sz val="12"/>
        <color theme="1"/>
        <rFont val="Times New Roman"/>
        <family val="1"/>
        <charset val="204"/>
      </rPr>
      <t>Метод сопоставимых рыночных цен (анализа рынка) + Нормативный метод</t>
    </r>
    <r>
      <rPr>
        <sz val="12"/>
        <color theme="1"/>
        <rFont val="Times New Roman"/>
        <family val="1"/>
      </rPr>
      <t xml:space="preserve">
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Расчет выполнен в соответствии с Методическими рекомендациями, утвержденными приказом МЭР РФ от 02.10.2013 №567</t>
    </r>
  </si>
  <si>
    <t>ОКПД2/КТРУ/ККН</t>
  </si>
  <si>
    <t>шт</t>
  </si>
  <si>
    <t>/</t>
  </si>
  <si>
    <t xml:space="preserve">Дата подготовки обоснования НМЦК: </t>
  </si>
  <si>
    <t>Предельная цена в соответствии Реестром товаров 1-й квартал 2025 года</t>
  </si>
  <si>
    <t>цена источника 1 (вх. № 175 от )</t>
  </si>
  <si>
    <t>цена источника 2 (вх. № 176 от )</t>
  </si>
  <si>
    <t>цена источника 3 (вх. № 177 от )</t>
  </si>
  <si>
    <t>13.92.29.190/13.92.29.190-00000001</t>
  </si>
  <si>
    <t>КТРУ нет
ОКПД 13.92.29.190</t>
  </si>
  <si>
    <t>КТРУ нет
ОКПД 13.92.14.120</t>
  </si>
  <si>
    <r>
      <t xml:space="preserve">На основании проведенного анализа рынка и расчетов, НМЦК составляет: </t>
    </r>
    <r>
      <rPr>
        <b/>
        <sz val="14"/>
        <color theme="1"/>
        <rFont val="Times New Roman"/>
        <family val="1"/>
        <charset val="204"/>
      </rPr>
      <t xml:space="preserve"> рублей  копеек</t>
    </r>
  </si>
  <si>
    <t>Наволочки из хлопчатобумажных тканей для подушек¹ тип 3</t>
  </si>
  <si>
    <t xml:space="preserve">Наволочки </t>
  </si>
  <si>
    <t>13.92.12.113/
13.92.12.113-00000006/
13.92.12.113-003</t>
  </si>
  <si>
    <t>Простыни из хлопчатобумажных тканей¹ тип 2</t>
  </si>
  <si>
    <t>Простыни</t>
  </si>
  <si>
    <t>13.92.12.111/
13.92.12.111-00000002/
13.92.12.111-008</t>
  </si>
  <si>
    <t>Пододеяльник¹ тип 1</t>
  </si>
  <si>
    <t>Пододеяльники</t>
  </si>
  <si>
    <t>13.92.12.112/
13.92.12.000-00000005/
13.92.12.112-001</t>
  </si>
  <si>
    <t>Полотенце текстильное¹ тип 1</t>
  </si>
  <si>
    <t>Полотенце ваф 40*70</t>
  </si>
  <si>
    <t>13.92.14.120/
13.92.14.000-00000002/
13.92.14.120-001</t>
  </si>
  <si>
    <t>Полотенце текстильное¹ тип 3</t>
  </si>
  <si>
    <t>Полотенце махра 40*70</t>
  </si>
  <si>
    <t>13.92.14.110/
13.92.14.000-00000001/
13.92.14.110-005</t>
  </si>
  <si>
    <t>Скатерть текстильная¹ тип 2</t>
  </si>
  <si>
    <t>Скатерть</t>
  </si>
  <si>
    <t>13.92.13.121/
13.92.13.000-00000001/
13.92.13.121-001</t>
  </si>
  <si>
    <t>Одежда специальная для защиты от общих производственных загрязнений и механических воздействий¹ тип 7</t>
  </si>
  <si>
    <t>Костюм жен тиси</t>
  </si>
  <si>
    <t>14.12.30.160/
14.12.30.160-00000615/
14.12.30.160-067</t>
  </si>
  <si>
    <t>Одежда специальная для защиты от общих производственных загрязнений и механических воздействий¹ тип 11</t>
  </si>
  <si>
    <t>Костюм муж. лето</t>
  </si>
  <si>
    <t>14.12.30.160/
14.12.30.160-00000614/
14.12.30.160-063</t>
  </si>
  <si>
    <t>Одежда специальная для защиты от общих производственных загрязнений и механических воздействий¹ тип 12</t>
  </si>
  <si>
    <t>Костюм муж. Зима</t>
  </si>
  <si>
    <t>14.12.30.160/
14.12.30.160-00000614/
14.12.30.160-062</t>
  </si>
  <si>
    <t>Пеленка непромокаемая</t>
  </si>
  <si>
    <t xml:space="preserve">Пеленка непромокаемая 80*110см (Клеенка ТЕРМО) </t>
  </si>
  <si>
    <t>Пеленка фланель</t>
  </si>
  <si>
    <t xml:space="preserve">Пеленка фланель 90*110 </t>
  </si>
  <si>
    <t>Полотенце п/л</t>
  </si>
  <si>
    <t>Полотенце п/н 50*120</t>
  </si>
  <si>
    <t>цена источника 1</t>
  </si>
  <si>
    <t xml:space="preserve">цена источника 2 </t>
  </si>
  <si>
    <t xml:space="preserve">цена источника 3 </t>
  </si>
  <si>
    <t>чел</t>
  </si>
  <si>
    <t>Средняя цена / предельная цена (руб.)</t>
  </si>
  <si>
    <t>Обучение по программе " Обеспечение безопасности персональных данных при их
обработке в информационных системах персональных
данных
 " 72 ч. (дистанционно)</t>
  </si>
  <si>
    <t>Обучение по программе " Информационная безопасность. Обеспечение защиты
информации ограниченного доступа, не содержащей
сведения, составляющие государственную тайну" 72 ч. (дистанционно)</t>
  </si>
  <si>
    <r>
      <t xml:space="preserve">На основании проведенного анализа рынка и расчетов, НМЦК составляет: </t>
    </r>
    <r>
      <rPr>
        <b/>
        <sz val="14"/>
        <color theme="1"/>
        <rFont val="Times New Roman"/>
        <family val="1"/>
        <charset val="204"/>
      </rPr>
      <t xml:space="preserve"> 11 520 рублей 00 копеек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</si>
</sst>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00000000"/>
  </numFmts>
  <fonts count="23" x14ac:knownFonts="1">
    <font>
      <sz val="12"/>
      <color theme="1"/>
      <name val="Calibri"/>
      <family val="2"/>
      <scheme val="minor"/>
    </font>
    <font>
      <sz val="12"/>
      <color theme="1"/>
      <name val="Times New Roman"/>
      <family val="1"/>
    </font>
    <font>
      <sz val="20"/>
      <color theme="1"/>
      <name val="Times New Roman"/>
      <family val="1"/>
    </font>
    <font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</font>
    <font>
      <b/>
      <sz val="12"/>
      <name val="Times New Roman"/>
      <family val="1"/>
      <charset val="204"/>
    </font>
    <font>
      <sz val="10"/>
      <name val="Times New Roman"/>
      <family val="1"/>
    </font>
    <font>
      <b/>
      <sz val="14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8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0"/>
      <color theme="1"/>
      <name val="Times New Roman"/>
      <family val="1"/>
    </font>
    <font>
      <sz val="12"/>
      <color rgb="FF000000"/>
      <name val="Times New Roman"/>
      <family val="1"/>
    </font>
    <font>
      <sz val="11"/>
      <color theme="1"/>
      <name val="Times New Roman"/>
      <family val="1"/>
      <charset val="204"/>
    </font>
    <font>
      <sz val="11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4" fillId="0" borderId="0">
      <protection locked="0"/>
    </xf>
  </cellStyleXfs>
  <cellXfs count="7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horizontal="left" vertical="top"/>
    </xf>
    <xf numFmtId="0" fontId="1" fillId="0" borderId="3" xfId="0" applyFont="1" applyBorder="1"/>
    <xf numFmtId="0" fontId="4" fillId="0" borderId="0" xfId="0" applyFont="1" applyAlignment="1">
      <alignment horizontal="left" vertical="top"/>
    </xf>
    <xf numFmtId="0" fontId="1" fillId="0" borderId="2" xfId="0" applyFont="1" applyBorder="1" applyAlignment="1">
      <alignment horizontal="center" vertical="top"/>
    </xf>
    <xf numFmtId="0" fontId="1" fillId="0" borderId="8" xfId="0" applyFont="1" applyBorder="1" applyAlignment="1">
      <alignment horizontal="center" vertical="top"/>
    </xf>
    <xf numFmtId="0" fontId="1" fillId="0" borderId="0" xfId="0" applyFont="1" applyAlignment="1">
      <alignment horizontal="right"/>
    </xf>
    <xf numFmtId="4" fontId="1" fillId="0" borderId="1" xfId="0" applyNumberFormat="1" applyFont="1" applyBorder="1" applyAlignment="1">
      <alignment horizontal="center" vertical="center"/>
    </xf>
    <xf numFmtId="4" fontId="1" fillId="0" borderId="4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top" wrapText="1"/>
    </xf>
    <xf numFmtId="0" fontId="8" fillId="0" borderId="0" xfId="0" applyFont="1" applyAlignment="1">
      <alignment vertical="top"/>
    </xf>
    <xf numFmtId="0" fontId="8" fillId="0" borderId="0" xfId="0" applyFont="1"/>
    <xf numFmtId="164" fontId="9" fillId="0" borderId="0" xfId="0" applyNumberFormat="1" applyFont="1"/>
    <xf numFmtId="4" fontId="9" fillId="0" borderId="0" xfId="0" applyNumberFormat="1" applyFont="1"/>
    <xf numFmtId="4" fontId="1" fillId="0" borderId="0" xfId="0" applyNumberFormat="1" applyFont="1"/>
    <xf numFmtId="4" fontId="8" fillId="0" borderId="0" xfId="0" applyNumberFormat="1" applyFont="1"/>
    <xf numFmtId="0" fontId="1" fillId="0" borderId="7" xfId="0" applyFont="1" applyBorder="1" applyAlignment="1">
      <alignment horizontal="center" vertical="top"/>
    </xf>
    <xf numFmtId="2" fontId="1" fillId="0" borderId="1" xfId="0" applyNumberFormat="1" applyFont="1" applyBorder="1" applyAlignment="1">
      <alignment horizontal="center" vertical="top" wrapText="1"/>
    </xf>
    <xf numFmtId="4" fontId="1" fillId="0" borderId="1" xfId="0" applyNumberFormat="1" applyFont="1" applyBorder="1" applyAlignment="1">
      <alignment horizontal="center" vertical="top" wrapText="1"/>
    </xf>
    <xf numFmtId="4" fontId="1" fillId="0" borderId="1" xfId="0" applyNumberFormat="1" applyFont="1" applyBorder="1" applyAlignment="1">
      <alignment horizontal="center" vertical="top"/>
    </xf>
    <xf numFmtId="0" fontId="13" fillId="2" borderId="1" xfId="1" applyFont="1" applyFill="1" applyBorder="1" applyAlignment="1" applyProtection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3" fillId="0" borderId="1" xfId="1" applyFont="1" applyBorder="1" applyAlignment="1" applyProtection="1">
      <alignment horizontal="center" vertical="center" wrapText="1"/>
    </xf>
    <xf numFmtId="4" fontId="8" fillId="0" borderId="0" xfId="0" applyNumberFormat="1" applyFont="1" applyAlignment="1">
      <alignment horizontal="center" vertical="center"/>
    </xf>
    <xf numFmtId="4" fontId="16" fillId="0" borderId="1" xfId="0" applyNumberFormat="1" applyFont="1" applyBorder="1" applyAlignment="1">
      <alignment horizontal="center" vertical="center"/>
    </xf>
    <xf numFmtId="1" fontId="1" fillId="0" borderId="0" xfId="0" applyNumberFormat="1" applyFont="1"/>
    <xf numFmtId="1" fontId="1" fillId="0" borderId="0" xfId="0" applyNumberFormat="1" applyFont="1" applyAlignment="1">
      <alignment horizontal="left" vertical="top"/>
    </xf>
    <xf numFmtId="1" fontId="1" fillId="0" borderId="12" xfId="0" applyNumberFormat="1" applyFont="1" applyBorder="1" applyAlignment="1">
      <alignment horizontal="center"/>
    </xf>
    <xf numFmtId="1" fontId="8" fillId="0" borderId="0" xfId="0" applyNumberFormat="1" applyFont="1"/>
    <xf numFmtId="0" fontId="16" fillId="3" borderId="1" xfId="0" applyFont="1" applyFill="1" applyBorder="1" applyAlignment="1">
      <alignment horizontal="center" vertical="center" wrapText="1"/>
    </xf>
    <xf numFmtId="4" fontId="17" fillId="0" borderId="1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" fontId="19" fillId="0" borderId="10" xfId="0" applyNumberFormat="1" applyFont="1" applyBorder="1" applyAlignment="1">
      <alignment horizontal="center" vertical="center" wrapText="1"/>
    </xf>
    <xf numFmtId="4" fontId="18" fillId="0" borderId="1" xfId="0" applyNumberFormat="1" applyFont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8" fillId="0" borderId="7" xfId="0" applyFont="1" applyBorder="1" applyAlignment="1">
      <alignment horizontal="center" vertical="top" wrapText="1"/>
    </xf>
    <xf numFmtId="4" fontId="1" fillId="0" borderId="10" xfId="0" applyNumberFormat="1" applyFont="1" applyBorder="1" applyAlignment="1">
      <alignment horizontal="center" vertical="top" wrapText="1"/>
    </xf>
    <xf numFmtId="0" fontId="1" fillId="0" borderId="7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center"/>
    </xf>
    <xf numFmtId="4" fontId="6" fillId="0" borderId="1" xfId="0" applyNumberFormat="1" applyFont="1" applyBorder="1" applyAlignment="1">
      <alignment horizontal="center" vertical="center"/>
    </xf>
    <xf numFmtId="4" fontId="20" fillId="0" borderId="1" xfId="0" applyNumberFormat="1" applyFont="1" applyBorder="1" applyAlignment="1">
      <alignment horizontal="center" vertical="top"/>
    </xf>
    <xf numFmtId="0" fontId="21" fillId="0" borderId="13" xfId="0" applyFont="1" applyBorder="1" applyAlignment="1">
      <alignment horizontal="center" vertical="center" wrapText="1"/>
    </xf>
    <xf numFmtId="0" fontId="22" fillId="0" borderId="14" xfId="0" applyFont="1" applyBorder="1" applyAlignment="1">
      <alignment vertical="center" wrapText="1"/>
    </xf>
    <xf numFmtId="0" fontId="22" fillId="0" borderId="13" xfId="0" applyFont="1" applyBorder="1" applyAlignment="1">
      <alignment vertical="center" wrapText="1"/>
    </xf>
    <xf numFmtId="0" fontId="2" fillId="0" borderId="0" xfId="0" applyFont="1" applyAlignment="1">
      <alignment horizontal="center" vertical="top" wrapText="1"/>
    </xf>
    <xf numFmtId="0" fontId="4" fillId="0" borderId="0" xfId="0" applyFont="1" applyAlignment="1">
      <alignment horizontal="left" vertical="top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/>
    </xf>
    <xf numFmtId="1" fontId="1" fillId="0" borderId="11" xfId="0" applyNumberFormat="1" applyFont="1" applyBorder="1" applyAlignment="1">
      <alignment horizontal="center" vertical="center"/>
    </xf>
    <xf numFmtId="0" fontId="1" fillId="0" borderId="0" xfId="0" applyFont="1" applyAlignment="1">
      <alignment horizontal="left" vertical="top"/>
    </xf>
    <xf numFmtId="0" fontId="5" fillId="0" borderId="0" xfId="0" applyFont="1" applyAlignment="1">
      <alignment horizontal="left" vertical="top"/>
    </xf>
    <xf numFmtId="0" fontId="1" fillId="0" borderId="0" xfId="0" applyFont="1" applyAlignment="1">
      <alignment horizontal="center" vertical="top"/>
    </xf>
    <xf numFmtId="0" fontId="4" fillId="0" borderId="0" xfId="0" applyFont="1" applyAlignment="1">
      <alignment horizontal="left" vertical="top" wrapText="1"/>
    </xf>
    <xf numFmtId="0" fontId="3" fillId="0" borderId="5" xfId="0" applyFont="1" applyBorder="1" applyAlignment="1">
      <alignment horizontal="center" vertical="top"/>
    </xf>
    <xf numFmtId="0" fontId="3" fillId="0" borderId="9" xfId="0" applyFont="1" applyBorder="1" applyAlignment="1">
      <alignment horizontal="center" vertical="top"/>
    </xf>
    <xf numFmtId="0" fontId="3" fillId="0" borderId="9" xfId="0" applyFont="1" applyBorder="1" applyAlignment="1">
      <alignment vertical="top"/>
    </xf>
    <xf numFmtId="0" fontId="3" fillId="0" borderId="6" xfId="0" applyFont="1" applyBorder="1" applyAlignment="1">
      <alignment vertical="top"/>
    </xf>
    <xf numFmtId="0" fontId="1" fillId="0" borderId="0" xfId="0" applyFont="1" applyAlignment="1">
      <alignment horizontal="left" vertical="top" wrapText="1"/>
    </xf>
    <xf numFmtId="0" fontId="1" fillId="0" borderId="7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top"/>
    </xf>
    <xf numFmtId="0" fontId="8" fillId="0" borderId="9" xfId="0" applyFont="1" applyBorder="1" applyAlignment="1">
      <alignment horizontal="center"/>
    </xf>
    <xf numFmtId="0" fontId="1" fillId="0" borderId="11" xfId="0" applyFont="1" applyBorder="1" applyAlignment="1">
      <alignment horizontal="left" vertical="center" wrapText="1"/>
    </xf>
    <xf numFmtId="0" fontId="1" fillId="0" borderId="12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432387</xdr:colOff>
      <xdr:row>7</xdr:row>
      <xdr:rowOff>237672</xdr:rowOff>
    </xdr:from>
    <xdr:to>
      <xdr:col>6</xdr:col>
      <xdr:colOff>922974</xdr:colOff>
      <xdr:row>8</xdr:row>
      <xdr:rowOff>1648460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id="{8AB3A012-7C61-C543-97BA-7D3D36847688}"/>
                </a:ext>
              </a:extLst>
            </xdr:cNvPr>
            <xdr:cNvSpPr txBox="1"/>
          </xdr:nvSpPr>
          <xdr:spPr>
            <a:xfrm>
              <a:off x="3956050" y="3340100"/>
              <a:ext cx="320040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Среднее квадратичное отклонение</a:t>
              </a:r>
              <a:r>
                <a:rPr lang="en-US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:</a:t>
              </a:r>
              <a:endParaRPr lang="ru-RU" sz="13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GB" sz="120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𝜎</m:t>
                    </m:r>
                    <m:r>
                      <a:rPr lang="en-US" sz="12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= </m:t>
                    </m:r>
                    <m:rad>
                      <m:radPr>
                        <m:degHide m:val="on"/>
                        <m:ctrlP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radPr>
                      <m:deg/>
                      <m:e>
                        <m:f>
                          <m:fPr>
                            <m:ctrlP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fPr>
                          <m:num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 </m:t>
                            </m:r>
                            <m:nary>
                              <m:naryPr>
                                <m:chr m:val="∑"/>
                                <m:limLoc m:val="subSup"/>
                                <m:ctrlP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</m:ctrlPr>
                              </m:naryPr>
                              <m:sub>
                                <m:r>
                                  <m:rPr>
                                    <m:brk m:alnAt="25"/>
                                  </m:rP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𝑖</m:t>
                                </m:r>
                                <m: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=1</m:t>
                                </m:r>
                              </m:sub>
                              <m:sup>
                                <m: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𝑛</m:t>
                                </m:r>
                              </m:sup>
                              <m:e>
                                <m:sSup>
                                  <m:sSupPr>
                                    <m:ctrlP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</m:ctrlPr>
                                  </m:sSupPr>
                                  <m:e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(</m:t>
                                    </m:r>
                                    <m:sSub>
                                      <m:sSubPr>
                                        <m:ctrlPr>
                                          <a:rPr lang="en-US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</m:ctrlPr>
                                      </m:sSubPr>
                                      <m:e>
                                        <m:r>
                                          <a:rPr lang="ru-RU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  <m:t>ц</m:t>
                                        </m:r>
                                      </m:e>
                                      <m:sub>
                                        <m:r>
                                          <a:rPr lang="en-US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  <m:t>𝑖</m:t>
                                        </m:r>
                                      </m:sub>
                                    </m:sSub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 − </m:t>
                                    </m:r>
                                    <m:d>
                                      <m:dPr>
                                        <m:begChr m:val="⟨"/>
                                        <m:endChr m:val="⟩"/>
                                        <m:ctrlPr>
                                          <a:rPr lang="en-US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</m:ctrlPr>
                                      </m:dPr>
                                      <m:e>
                                        <m:r>
                                          <a:rPr lang="ru-RU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  <m:t>ц</m:t>
                                        </m:r>
                                      </m:e>
                                    </m:d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)</m:t>
                                    </m:r>
                                  </m:e>
                                  <m:sup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2</m:t>
                                    </m:r>
                                  </m:sup>
                                </m:sSup>
                                <m: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 </m:t>
                                </m:r>
                              </m:e>
                            </m:nary>
                          </m:num>
                          <m:den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𝑛</m:t>
                            </m:r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−1</m:t>
                            </m:r>
                          </m:den>
                        </m:f>
                      </m:e>
                    </m:rad>
                  </m:oMath>
                </m:oMathPara>
              </a14:m>
              <a:endParaRPr lang="en-US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d>
                      <m:dPr>
                        <m:begChr m:val="⟨"/>
                        <m:endChr m:val="⟩"/>
                        <m:ctrlP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dPr>
                      <m:e>
                        <m: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ц</m:t>
                        </m:r>
                      </m:e>
                    </m:d>
                    <m:r>
                      <m:rPr>
                        <m:nor/>
                      </m:rPr>
                      <a:rPr lang="ru-RU" sz="1100" b="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среднее арифметическое всех цен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;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𝑛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количество значений, используемых в расчете;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𝑖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номер источника ценовой информации;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 xmlns:m="http://schemas.openxmlformats.org/officeDocument/2006/math">
                  <m:sSub>
                    <m:sSubPr>
                      <m:ctrlP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</m:ctrlPr>
                    </m:sSubPr>
                    <m:e>
                      <m: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ц</m:t>
                      </m:r>
                    </m:e>
                    <m:sub>
                      <m:r>
                        <a:rPr lang="en-US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𝑖</m:t>
                      </m:r>
                    </m:sub>
                  </m:sSub>
                </m:oMath>
              </a14:m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14:m>
                <m:oMath xmlns:m="http://schemas.openxmlformats.org/officeDocument/2006/math">
                  <m:r>
                    <m:rPr>
                      <m:nor/>
                    </m:rPr>
                    <a:rPr lang="ru-RU" sz="1100">
                      <a:solidFill>
                        <a:schemeClr val="tx1"/>
                      </a:solidFill>
                      <a:effectLst/>
                      <a:latin typeface="+mn-lt"/>
                      <a:ea typeface="+mn-ea"/>
                      <a:cs typeface="+mn-cs"/>
                    </a:rPr>
                    <m:t>–</m:t>
                  </m:r>
                  <m:r>
                    <m:rPr>
                      <m:nor/>
                    </m:rPr>
                    <a:rPr lang="x-none" sz="1100">
                      <a:effectLst/>
                    </a:rPr>
                    <m:t> </m:t>
                  </m:r>
                  <m:r>
                    <m:rPr>
                      <m:nor/>
                    </m:rPr>
                    <a:rPr lang="ru-RU" sz="1100" i="0">
                      <a:effectLst/>
                      <a:latin typeface="Times New Roman" panose="02020603050405020304" pitchFamily="18" charset="0"/>
                      <a:cs typeface="Times New Roman" panose="02020603050405020304" pitchFamily="18" charset="0"/>
                    </a:rPr>
                    <m:t>цена единицы товара</m:t>
                  </m:r>
                </m:oMath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 xmlns=""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id="{8AB3A012-7C61-C543-97BA-7D3D36847688}"/>
                </a:ext>
              </a:extLst>
            </xdr:cNvPr>
            <xdr:cNvSpPr txBox="1"/>
          </xdr:nvSpPr>
          <xdr:spPr>
            <a:xfrm>
              <a:off x="3956050" y="3340100"/>
              <a:ext cx="320040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Среднее квадратичное отклонение</a:t>
              </a:r>
              <a:r>
                <a:rPr lang="en-US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:</a:t>
              </a:r>
              <a:endParaRPr lang="ru-RU" sz="13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/>
              <a:r>
                <a:rPr lang="en-GB" sz="120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𝜎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= √(( ∑2_(𝑖=1)^𝑛▒〖〖(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_𝑖  − ⟨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ц⟩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)〗^2  〗)/(𝑛−1))</a:t>
              </a:r>
              <a:endParaRPr lang="en-US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⟨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ц⟩"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среднее арифметическое всех цен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𝑛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количество значений, используемых в расчете;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𝑖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номер источника ценовой информации;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ц_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</a:t>
              </a:r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цена единицы товара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twoCellAnchor>
  <xdr:twoCellAnchor editAs="absolute">
    <xdr:from>
      <xdr:col>0</xdr:col>
      <xdr:colOff>88900</xdr:colOff>
      <xdr:row>7</xdr:row>
      <xdr:rowOff>237672</xdr:rowOff>
    </xdr:from>
    <xdr:to>
      <xdr:col>3</xdr:col>
      <xdr:colOff>680410</xdr:colOff>
      <xdr:row>8</xdr:row>
      <xdr:rowOff>1648460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E7F07E60-1350-BB4C-8829-5D9340484218}"/>
                </a:ext>
              </a:extLst>
            </xdr:cNvPr>
            <xdr:cNvSpPr txBox="1">
              <a:spLocks/>
            </xdr:cNvSpPr>
          </xdr:nvSpPr>
          <xdr:spPr>
            <a:xfrm>
              <a:off x="88900" y="3340100"/>
              <a:ext cx="321310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Расчет НМЦК (рын) произведен по формуле:</a:t>
              </a:r>
            </a:p>
            <a:p>
              <a:pPr algn="l"/>
              <a:endParaRPr lang="ru-RU" sz="1000" i="1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sSup>
                      <m:sSupPr>
                        <m:ctrlPr>
                          <a:rPr lang="en-GB" sz="1200" i="1"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lang="ru-RU" sz="1200" b="0" i="1">
                            <a:latin typeface="Cambria Math" panose="02040503050406030204" pitchFamily="18" charset="0"/>
                          </a:rPr>
                          <m:t>НМЦК</m:t>
                        </m:r>
                      </m:e>
                      <m:sup>
                        <m:r>
                          <a:rPr lang="ru-RU" sz="1200" b="0" i="1">
                            <a:latin typeface="Cambria Math" panose="02040503050406030204" pitchFamily="18" charset="0"/>
                          </a:rPr>
                          <m:t>рын</m:t>
                        </m:r>
                      </m:sup>
                    </m:sSup>
                    <m:r>
                      <a:rPr lang="ru-RU" sz="12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ru-RU" sz="12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𝑣</m:t>
                        </m:r>
                      </m:num>
                      <m:den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𝑛</m:t>
                        </m:r>
                      </m:den>
                    </m:f>
                    <m:r>
                      <a:rPr lang="ru-RU" sz="12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×</m:t>
                    </m:r>
                    <m:nary>
                      <m:naryPr>
                        <m:chr m:val="∑"/>
                        <m:ctrlPr>
                          <a:rPr lang="ru-RU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naryPr>
                      <m:sub>
                        <m:r>
                          <m:rPr>
                            <m:brk m:alnAt="23"/>
                          </m:rP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𝑖</m:t>
                        </m:r>
                        <m: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=1</m:t>
                        </m:r>
                      </m:sub>
                      <m:sup>
                        <m: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𝑛</m:t>
                        </m:r>
                      </m:sup>
                      <m:e>
                        <m:sSub>
                          <m:sSubPr>
                            <m:ctrlPr>
                              <a:rPr lang="ru-RU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ru-RU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ц</m:t>
                            </m:r>
                          </m:e>
                          <m:sub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𝑖</m:t>
                            </m:r>
                          </m:sub>
                        </m:sSub>
                      </m:e>
                    </m:nary>
                  </m:oMath>
                </m:oMathPara>
              </a14:m>
              <a:endParaRPr lang="en-GB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endParaRPr lang="en-GB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𝑣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количество (объем) закупаемого товара;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𝑛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количество значений, используемых в расчете;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𝑖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номер источника ценовой информации;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 xmlns:m="http://schemas.openxmlformats.org/officeDocument/2006/math">
                  <m:sSub>
                    <m:sSubPr>
                      <m:ctrlP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</m:ctrlPr>
                    </m:sSubPr>
                    <m:e>
                      <m: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ц</m:t>
                      </m:r>
                    </m:e>
                    <m:sub>
                      <m:r>
                        <a:rPr lang="en-US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𝑖</m:t>
                      </m:r>
                    </m:sub>
                  </m:sSub>
                </m:oMath>
              </a14:m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14:m>
                <m:oMath xmlns:m="http://schemas.openxmlformats.org/officeDocument/2006/math">
                  <m:r>
                    <m:rPr>
                      <m:nor/>
                    </m:rPr>
                    <a:rPr lang="ru-RU" sz="1100">
                      <a:solidFill>
                        <a:schemeClr val="tx1"/>
                      </a:solidFill>
                      <a:effectLst/>
                      <a:latin typeface="+mn-lt"/>
                      <a:ea typeface="+mn-ea"/>
                      <a:cs typeface="+mn-cs"/>
                    </a:rPr>
                    <m:t>–</m:t>
                  </m:r>
                  <m:r>
                    <m:rPr>
                      <m:nor/>
                    </m:rPr>
                    <a:rPr lang="x-none" sz="1100">
                      <a:effectLst/>
                    </a:rPr>
                    <m:t> </m:t>
                  </m:r>
                  <m:r>
                    <m:rPr>
                      <m:nor/>
                    </m:rPr>
                    <a:rPr lang="ru-RU" sz="1100" i="0">
                      <a:effectLst/>
                      <a:latin typeface="Times New Roman" panose="02020603050405020304" pitchFamily="18" charset="0"/>
                      <a:cs typeface="Times New Roman" panose="02020603050405020304" pitchFamily="18" charset="0"/>
                    </a:rPr>
                    <m:t>цена единицы товара</m:t>
                  </m:r>
                </m:oMath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 xmlns="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E7F07E60-1350-BB4C-8829-5D9340484218}"/>
                </a:ext>
              </a:extLst>
            </xdr:cNvPr>
            <xdr:cNvSpPr txBox="1">
              <a:spLocks/>
            </xdr:cNvSpPr>
          </xdr:nvSpPr>
          <xdr:spPr>
            <a:xfrm>
              <a:off x="88900" y="3340100"/>
              <a:ext cx="321310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Расчет НМЦК (рын) произведен по формуле:</a:t>
              </a:r>
            </a:p>
            <a:p>
              <a:pPr algn="l"/>
              <a:endParaRPr lang="ru-RU" sz="1000" i="1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r>
                <a:rPr lang="en-GB" sz="1200" i="0">
                  <a:latin typeface="Cambria Math" panose="02040503050406030204" pitchFamily="18" charset="0"/>
                </a:rPr>
                <a:t>〖</a:t>
              </a:r>
              <a:r>
                <a:rPr lang="ru-RU" sz="1200" b="0" i="0">
                  <a:latin typeface="Cambria Math" panose="02040503050406030204" pitchFamily="18" charset="0"/>
                </a:rPr>
                <a:t>НМЦК</a:t>
              </a:r>
              <a:r>
                <a:rPr lang="en-GB" sz="1200" b="0" i="0">
                  <a:latin typeface="Cambria Math" panose="02040503050406030204" pitchFamily="18" charset="0"/>
                </a:rPr>
                <a:t>〗^</a:t>
              </a:r>
              <a:r>
                <a:rPr lang="ru-RU" sz="1200" b="0" i="0">
                  <a:latin typeface="Cambria Math" panose="02040503050406030204" pitchFamily="18" charset="0"/>
                </a:rPr>
                <a:t>рын=</a:t>
              </a:r>
              <a:r>
                <a:rPr lang="en-US" sz="1200" b="0" i="0">
                  <a:latin typeface="Cambria Math" panose="02040503050406030204" pitchFamily="18" charset="0"/>
                </a:rPr>
                <a:t>𝑣</a:t>
              </a:r>
              <a:r>
                <a:rPr lang="ru-RU" sz="1200" b="0" i="0">
                  <a:latin typeface="Cambria Math" panose="02040503050406030204" pitchFamily="18" charset="0"/>
                </a:rPr>
                <a:t>/</a:t>
              </a:r>
              <a:r>
                <a:rPr lang="en-US" sz="1200" b="0" i="0">
                  <a:latin typeface="Cambria Math" panose="02040503050406030204" pitchFamily="18" charset="0"/>
                </a:rPr>
                <a:t>𝑛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×∑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_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(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𝑖=1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)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^𝑛▒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ц_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 </a:t>
              </a:r>
              <a:endParaRPr lang="en-GB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endParaRPr lang="en-GB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r>
                <a:rPr lang="en-US" sz="1100" b="0" i="0">
                  <a:latin typeface="Cambria Math" panose="02040503050406030204" pitchFamily="18" charset="0"/>
                </a:rPr>
                <a:t>𝑣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количество (объем) закупаемого товара;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𝑛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количество значений, используемых в расчете;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𝑖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номер источника ценовой информации;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ц_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</a:t>
              </a:r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цена единицы товара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twoCellAnchor>
  <xdr:twoCellAnchor editAs="absolute">
    <xdr:from>
      <xdr:col>6</xdr:col>
      <xdr:colOff>1292910</xdr:colOff>
      <xdr:row>7</xdr:row>
      <xdr:rowOff>237672</xdr:rowOff>
    </xdr:from>
    <xdr:to>
      <xdr:col>10</xdr:col>
      <xdr:colOff>492534</xdr:colOff>
      <xdr:row>8</xdr:row>
      <xdr:rowOff>1648460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" name="TextBox 3">
              <a:extLst>
                <a:ext uri="{FF2B5EF4-FFF2-40B4-BE49-F238E27FC236}">
                  <a16:creationId xmlns:a16="http://schemas.microsoft.com/office/drawing/2014/main" id="{83BD8224-69C9-6141-96AB-27DD541F3620}"/>
                </a:ext>
              </a:extLst>
            </xdr:cNvPr>
            <xdr:cNvSpPr txBox="1"/>
          </xdr:nvSpPr>
          <xdr:spPr>
            <a:xfrm>
              <a:off x="7531100" y="3340100"/>
              <a:ext cx="320040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algn="l"/>
              <a:r>
                <a:rPr lang="ru-RU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Коэффициент вариации</a:t>
              </a:r>
              <a:r>
                <a:rPr lang="en-US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:</a:t>
              </a:r>
            </a:p>
            <a:p>
              <a:pPr algn="l"/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200" b="0" i="1">
                        <a:latin typeface="Cambria Math" panose="02040503050406030204" pitchFamily="18" charset="0"/>
                      </a:rPr>
                      <m:t>𝑉</m:t>
                    </m:r>
                    <m:r>
                      <a:rPr lang="en-US" sz="12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en-US" sz="12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𝜎</m:t>
                        </m:r>
                      </m:num>
                      <m:den>
                        <m:d>
                          <m:dPr>
                            <m:begChr m:val="⟨"/>
                            <m:endChr m:val="⟩"/>
                            <m:ctrlPr>
                              <a:rPr lang="en-US" sz="1200" b="0" i="1">
                                <a:latin typeface="Cambria Math" panose="02040503050406030204" pitchFamily="18" charset="0"/>
                              </a:rPr>
                            </m:ctrlPr>
                          </m:dPr>
                          <m:e>
                            <m:r>
                              <a:rPr lang="ru-RU" sz="1200" b="0" i="1">
                                <a:latin typeface="Cambria Math" panose="02040503050406030204" pitchFamily="18" charset="0"/>
                              </a:rPr>
                              <m:t>ц</m:t>
                            </m:r>
                          </m:e>
                        </m:d>
                      </m:den>
                    </m:f>
                    <m:r>
                      <a:rPr lang="en-US" sz="1200" b="0" i="1">
                        <a:latin typeface="Cambria Math" panose="02040503050406030204" pitchFamily="18" charset="0"/>
                      </a:rPr>
                      <m:t> </m:t>
                    </m:r>
                    <m:r>
                      <a:rPr lang="en-US" sz="12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× 100</m:t>
                    </m:r>
                  </m:oMath>
                </m:oMathPara>
              </a14:m>
              <a:endParaRPr lang="ru-RU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d>
                      <m:dPr>
                        <m:begChr m:val="⟨"/>
                        <m:endChr m:val="⟩"/>
                        <m:ctrlP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dPr>
                      <m:e>
                        <m: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ц</m:t>
                        </m:r>
                      </m:e>
                    </m:d>
                    <m:r>
                      <m:rPr>
                        <m:nor/>
                      </m:rPr>
                      <a:rPr lang="ru-RU" sz="1100" b="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среднее арифметическое всех цен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;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𝜎</m:t>
                    </m:r>
                    <m:r>
                      <m:rPr>
                        <m:nor/>
                      </m:rPr>
                      <a:rPr lang="ru-RU" sz="1100" b="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en-GB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c</m:t>
                    </m:r>
                    <m:r>
                      <m:rPr>
                        <m:nor/>
                      </m:rPr>
                      <a:rPr lang="ru-RU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реднее квадратичное отклонение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 xmlns="">
        <xdr:sp macro="" textlink="">
          <xdr:nvSpPr>
            <xdr:cNvPr id="4" name="TextBox 3">
              <a:extLst>
                <a:ext uri="{FF2B5EF4-FFF2-40B4-BE49-F238E27FC236}">
                  <a16:creationId xmlns:a16="http://schemas.microsoft.com/office/drawing/2014/main" id="{83BD8224-69C9-6141-96AB-27DD541F3620}"/>
                </a:ext>
              </a:extLst>
            </xdr:cNvPr>
            <xdr:cNvSpPr txBox="1"/>
          </xdr:nvSpPr>
          <xdr:spPr>
            <a:xfrm>
              <a:off x="7531100" y="3340100"/>
              <a:ext cx="320040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algn="l"/>
              <a:r>
                <a:rPr lang="ru-RU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Коэффициент вариации</a:t>
              </a:r>
              <a:r>
                <a:rPr lang="en-US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:</a:t>
              </a:r>
            </a:p>
            <a:p>
              <a:pPr algn="l"/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200" b="0" i="0">
                  <a:latin typeface="Cambria Math" panose="02040503050406030204" pitchFamily="18" charset="0"/>
                </a:rPr>
                <a:t>𝑉=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𝜎/⟨</a:t>
              </a:r>
              <a:r>
                <a:rPr lang="ru-RU" sz="1200" b="0" i="0">
                  <a:latin typeface="Cambria Math" panose="02040503050406030204" pitchFamily="18" charset="0"/>
                </a:rPr>
                <a:t>ц⟩ </a:t>
              </a:r>
              <a:r>
                <a:rPr lang="en-US" sz="1200" b="0" i="0">
                  <a:latin typeface="Cambria Math" panose="02040503050406030204" pitchFamily="18" charset="0"/>
                </a:rPr>
                <a:t>  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× 100</a:t>
              </a:r>
              <a:endParaRPr lang="ru-RU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⟨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ц⟩"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среднее арифметическое всех цен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𝜎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"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en-GB" sz="1100" b="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c</a:t>
              </a:r>
              <a:r>
                <a:rPr lang="ru-RU" sz="1100" b="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реднее квадратичное отклонение</a:t>
              </a:r>
              <a:r>
                <a:rPr lang="en-GB" sz="1100" b="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0"/>
  <sheetViews>
    <sheetView tabSelected="1" topLeftCell="A10" zoomScaleNormal="100" workbookViewId="0">
      <selection activeCell="J21" sqref="J21"/>
    </sheetView>
  </sheetViews>
  <sheetFormatPr defaultColWidth="10.875" defaultRowHeight="15.75" x14ac:dyDescent="0.25"/>
  <cols>
    <col min="1" max="1" width="3.875" style="2" customWidth="1"/>
    <col min="2" max="2" width="22.875" style="2" customWidth="1"/>
    <col min="3" max="3" width="7.875" style="1" customWidth="1"/>
    <col min="4" max="4" width="11.875" style="28" customWidth="1"/>
    <col min="5" max="5" width="18.375" style="1" customWidth="1"/>
    <col min="6" max="6" width="17.5" style="1" customWidth="1"/>
    <col min="7" max="7" width="18.875" style="1" customWidth="1"/>
    <col min="8" max="8" width="17.25" style="1" hidden="1" customWidth="1"/>
    <col min="9" max="9" width="13.875" style="1" customWidth="1"/>
    <col min="10" max="10" width="19.875" style="1" customWidth="1"/>
    <col min="11" max="12" width="15.875" style="1" customWidth="1"/>
    <col min="13" max="13" width="18.875" style="1" customWidth="1"/>
    <col min="14" max="14" width="14.75" style="17" customWidth="1"/>
    <col min="15" max="16384" width="10.875" style="1"/>
  </cols>
  <sheetData>
    <row r="1" spans="1:14" ht="20.100000000000001" customHeight="1" x14ac:dyDescent="0.25"/>
    <row r="2" spans="1:14" ht="64.5" customHeight="1" x14ac:dyDescent="0.25">
      <c r="A2" s="52" t="s">
        <v>5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</row>
    <row r="3" spans="1:14" ht="39.950000000000003" customHeight="1" x14ac:dyDescent="0.25"/>
    <row r="4" spans="1:14" ht="20.100000000000001" customHeight="1" x14ac:dyDescent="0.25">
      <c r="A4" s="53" t="s">
        <v>6</v>
      </c>
      <c r="B4" s="53"/>
      <c r="C4" s="58"/>
      <c r="D4" s="58"/>
      <c r="E4" s="58"/>
      <c r="F4" s="58"/>
      <c r="G4" s="58"/>
      <c r="H4" s="58"/>
      <c r="I4" s="58"/>
      <c r="J4" s="58"/>
      <c r="K4" s="58"/>
      <c r="L4" s="58"/>
      <c r="M4" s="58"/>
    </row>
    <row r="5" spans="1:14" ht="9.9499999999999993" customHeight="1" x14ac:dyDescent="0.25">
      <c r="A5" s="5"/>
      <c r="B5" s="5"/>
      <c r="C5" s="3"/>
      <c r="D5" s="29"/>
      <c r="E5" s="3"/>
      <c r="F5" s="3"/>
      <c r="G5" s="3"/>
      <c r="H5" s="3"/>
      <c r="I5" s="3"/>
      <c r="J5" s="3"/>
      <c r="K5" s="3"/>
      <c r="L5" s="3"/>
      <c r="M5" s="3"/>
    </row>
    <row r="6" spans="1:14" ht="69.95" customHeight="1" x14ac:dyDescent="0.25">
      <c r="A6" s="61" t="s">
        <v>7</v>
      </c>
      <c r="B6" s="61"/>
      <c r="C6" s="66"/>
      <c r="D6" s="66"/>
      <c r="E6" s="66"/>
      <c r="F6" s="66"/>
      <c r="G6" s="66"/>
      <c r="H6" s="66"/>
      <c r="I6" s="66"/>
      <c r="J6" s="12"/>
      <c r="K6" s="12"/>
      <c r="L6" s="12"/>
      <c r="M6" s="12"/>
    </row>
    <row r="7" spans="1:14" ht="20.100000000000001" customHeight="1" x14ac:dyDescent="0.25"/>
    <row r="8" spans="1:14" ht="25.5" x14ac:dyDescent="0.25">
      <c r="A8" s="59" t="s">
        <v>16</v>
      </c>
      <c r="B8" s="59"/>
      <c r="C8" s="59"/>
      <c r="D8" s="59"/>
      <c r="E8" s="59"/>
      <c r="F8" s="59"/>
      <c r="G8" s="59"/>
      <c r="H8" s="59"/>
      <c r="I8" s="59"/>
      <c r="J8" s="59"/>
      <c r="K8" s="59"/>
      <c r="L8" s="59"/>
      <c r="M8" s="59"/>
    </row>
    <row r="9" spans="1:14" ht="159.94999999999999" customHeight="1" x14ac:dyDescent="0.25">
      <c r="A9" s="60"/>
      <c r="B9" s="60"/>
      <c r="C9" s="60"/>
      <c r="D9" s="60"/>
      <c r="E9" s="60"/>
      <c r="F9" s="60"/>
      <c r="G9" s="60"/>
      <c r="H9" s="60"/>
      <c r="I9" s="60"/>
      <c r="J9" s="60"/>
      <c r="K9" s="60"/>
      <c r="L9" s="60"/>
      <c r="M9" s="60"/>
    </row>
    <row r="10" spans="1:14" ht="20.100000000000001" customHeight="1" x14ac:dyDescent="0.25"/>
    <row r="11" spans="1:14" ht="20.100000000000001" customHeight="1" x14ac:dyDescent="0.25">
      <c r="A11" s="67" t="s">
        <v>0</v>
      </c>
      <c r="B11" s="68"/>
      <c r="C11" s="54" t="s">
        <v>2</v>
      </c>
      <c r="D11" s="56" t="s">
        <v>17</v>
      </c>
      <c r="E11" s="54" t="s">
        <v>4</v>
      </c>
      <c r="F11" s="54"/>
      <c r="G11" s="54"/>
      <c r="H11" s="54"/>
      <c r="I11" s="54"/>
      <c r="J11" s="54" t="s">
        <v>12</v>
      </c>
      <c r="K11" s="54" t="s">
        <v>3</v>
      </c>
      <c r="L11" s="54" t="s">
        <v>71</v>
      </c>
      <c r="M11" s="54" t="s">
        <v>14</v>
      </c>
    </row>
    <row r="12" spans="1:14" ht="84" customHeight="1" thickBot="1" x14ac:dyDescent="0.3">
      <c r="A12" s="67"/>
      <c r="B12" s="69"/>
      <c r="C12" s="54"/>
      <c r="D12" s="57"/>
      <c r="E12" s="11" t="s">
        <v>67</v>
      </c>
      <c r="F12" s="11" t="s">
        <v>68</v>
      </c>
      <c r="G12" s="11" t="s">
        <v>69</v>
      </c>
      <c r="H12" s="11"/>
      <c r="I12" s="11" t="s">
        <v>15</v>
      </c>
      <c r="J12" s="54"/>
      <c r="K12" s="54"/>
      <c r="L12" s="54"/>
      <c r="M12" s="55"/>
    </row>
    <row r="13" spans="1:14" s="42" customFormat="1" ht="154.5" customHeight="1" thickBot="1" x14ac:dyDescent="0.3">
      <c r="A13" s="19">
        <v>1</v>
      </c>
      <c r="B13" s="50" t="s">
        <v>72</v>
      </c>
      <c r="C13" s="43" t="s">
        <v>70</v>
      </c>
      <c r="D13" s="49">
        <v>2</v>
      </c>
      <c r="E13" s="44">
        <v>2880</v>
      </c>
      <c r="F13" s="44">
        <v>2900</v>
      </c>
      <c r="G13" s="44">
        <v>2860</v>
      </c>
      <c r="H13" s="48">
        <v>0</v>
      </c>
      <c r="I13" s="45">
        <v>3</v>
      </c>
      <c r="J13" s="20">
        <f t="shared" ref="J13:J14" si="0">SQRT(((SUM((POWER(E13-L13,2)),(POWER(F13-L13,2)),(POWER(G13-L13,2)))/(I13-1))))</f>
        <v>20</v>
      </c>
      <c r="K13" s="20">
        <f t="shared" ref="K13:K14" si="1">(J13*100)/L13</f>
        <v>0.69444444444444442</v>
      </c>
      <c r="L13" s="21">
        <f t="shared" ref="L13:L14" si="2">AVERAGE(E13:G13)</f>
        <v>2880</v>
      </c>
      <c r="M13" s="22">
        <f t="shared" ref="M13:M14" si="3">D13*L13</f>
        <v>5760</v>
      </c>
      <c r="N13" s="41"/>
    </row>
    <row r="14" spans="1:14" s="42" customFormat="1" ht="159" customHeight="1" thickBot="1" x14ac:dyDescent="0.3">
      <c r="A14" s="19">
        <v>2</v>
      </c>
      <c r="B14" s="51" t="s">
        <v>73</v>
      </c>
      <c r="C14" s="43" t="s">
        <v>70</v>
      </c>
      <c r="D14" s="49">
        <v>2</v>
      </c>
      <c r="E14" s="44">
        <v>2880</v>
      </c>
      <c r="F14" s="44">
        <v>2900</v>
      </c>
      <c r="G14" s="44">
        <v>2860</v>
      </c>
      <c r="H14" s="48">
        <v>0</v>
      </c>
      <c r="I14" s="45">
        <v>3</v>
      </c>
      <c r="J14" s="20">
        <f t="shared" si="0"/>
        <v>20</v>
      </c>
      <c r="K14" s="20">
        <f t="shared" si="1"/>
        <v>0.69444444444444442</v>
      </c>
      <c r="L14" s="21">
        <f t="shared" si="2"/>
        <v>2880</v>
      </c>
      <c r="M14" s="22">
        <f t="shared" si="3"/>
        <v>5760</v>
      </c>
      <c r="N14" s="41"/>
    </row>
    <row r="15" spans="1:14" ht="16.5" customHeight="1" x14ac:dyDescent="0.25">
      <c r="A15" s="6"/>
      <c r="C15" s="4"/>
      <c r="D15" s="30"/>
      <c r="E15" s="9"/>
      <c r="F15" s="9"/>
      <c r="G15" s="9"/>
      <c r="H15" s="4"/>
      <c r="I15" s="4"/>
      <c r="J15" s="4" t="s">
        <v>13</v>
      </c>
      <c r="K15" s="4"/>
      <c r="L15" s="46" t="s">
        <v>8</v>
      </c>
      <c r="M15" s="47">
        <f>SUM(M13:M14)</f>
        <v>11520</v>
      </c>
    </row>
    <row r="16" spans="1:14" x14ac:dyDescent="0.25">
      <c r="A16" s="7"/>
      <c r="J16" s="1" t="s">
        <v>13</v>
      </c>
      <c r="L16" s="8"/>
      <c r="M16" s="10"/>
    </row>
    <row r="17" spans="1:13" ht="39.950000000000003" customHeight="1" x14ac:dyDescent="0.25">
      <c r="A17" s="62" t="s">
        <v>74</v>
      </c>
      <c r="B17" s="63"/>
      <c r="C17" s="63"/>
      <c r="D17" s="63"/>
      <c r="E17" s="63"/>
      <c r="F17" s="63"/>
      <c r="G17" s="63"/>
      <c r="H17" s="63"/>
      <c r="I17" s="63"/>
      <c r="J17" s="63"/>
      <c r="K17" s="63"/>
      <c r="L17" s="64" t="s">
        <v>13</v>
      </c>
      <c r="M17" s="65"/>
    </row>
    <row r="18" spans="1:13" x14ac:dyDescent="0.25">
      <c r="E18" s="26"/>
      <c r="F18" s="26"/>
    </row>
    <row r="19" spans="1:13" x14ac:dyDescent="0.25">
      <c r="E19" s="26"/>
      <c r="F19" s="26"/>
    </row>
    <row r="20" spans="1:13" x14ac:dyDescent="0.25">
      <c r="E20" s="17"/>
      <c r="F20" s="17"/>
    </row>
  </sheetData>
  <mergeCells count="17">
    <mergeCell ref="A17:M17"/>
    <mergeCell ref="E11:I11"/>
    <mergeCell ref="C6:I6"/>
    <mergeCell ref="A11:A12"/>
    <mergeCell ref="B11:B12"/>
    <mergeCell ref="A2:M2"/>
    <mergeCell ref="A4:B4"/>
    <mergeCell ref="J11:J12"/>
    <mergeCell ref="K11:K12"/>
    <mergeCell ref="L11:L12"/>
    <mergeCell ref="M11:M12"/>
    <mergeCell ref="D11:D12"/>
    <mergeCell ref="C11:C12"/>
    <mergeCell ref="C4:M4"/>
    <mergeCell ref="A8:M8"/>
    <mergeCell ref="A9:M9"/>
    <mergeCell ref="A6:B6"/>
  </mergeCells>
  <phoneticPr fontId="15" type="noConversion"/>
  <pageMargins left="0.7" right="0.7" top="0.75" bottom="0.75" header="0.3" footer="0.3"/>
  <pageSetup paperSize="9" scale="45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36"/>
  <sheetViews>
    <sheetView topLeftCell="A10" zoomScale="70" zoomScaleNormal="70" workbookViewId="0">
      <selection activeCell="A14" sqref="A14:XFD15"/>
    </sheetView>
  </sheetViews>
  <sheetFormatPr defaultColWidth="10.875" defaultRowHeight="15.75" x14ac:dyDescent="0.25"/>
  <cols>
    <col min="1" max="1" width="3.875" style="2" customWidth="1"/>
    <col min="2" max="2" width="22.625" style="2" customWidth="1"/>
    <col min="3" max="3" width="35.875" style="1" customWidth="1"/>
    <col min="4" max="4" width="20.625" style="1" customWidth="1"/>
    <col min="5" max="5" width="7.875" style="1" customWidth="1"/>
    <col min="6" max="6" width="11.875" style="28" customWidth="1"/>
    <col min="7" max="7" width="18.375" style="1" customWidth="1"/>
    <col min="8" max="8" width="17.5" style="1" customWidth="1"/>
    <col min="9" max="9" width="18.875" style="1" customWidth="1"/>
    <col min="10" max="10" width="17.25" style="1" customWidth="1"/>
    <col min="11" max="11" width="13.875" style="1" customWidth="1"/>
    <col min="12" max="12" width="19.875" style="1" customWidth="1"/>
    <col min="13" max="14" width="15.875" style="1" customWidth="1"/>
    <col min="15" max="15" width="18.875" style="1" customWidth="1"/>
    <col min="16" max="16" width="14.75" style="17" customWidth="1"/>
    <col min="17" max="16384" width="10.875" style="1"/>
  </cols>
  <sheetData>
    <row r="2" spans="1:15" ht="26.25" x14ac:dyDescent="0.25">
      <c r="A2" s="52" t="s">
        <v>5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</row>
    <row r="4" spans="1:15" ht="16.5" x14ac:dyDescent="0.25">
      <c r="A4" s="53" t="s">
        <v>6</v>
      </c>
      <c r="B4" s="53"/>
      <c r="C4" s="53"/>
      <c r="D4" s="58" t="s">
        <v>20</v>
      </c>
      <c r="E4" s="58"/>
      <c r="F4" s="58"/>
      <c r="G4" s="58"/>
      <c r="H4" s="58"/>
      <c r="I4" s="58"/>
      <c r="J4" s="58"/>
      <c r="K4" s="58"/>
      <c r="L4" s="58"/>
      <c r="M4" s="58"/>
      <c r="N4" s="58"/>
      <c r="O4" s="58"/>
    </row>
    <row r="5" spans="1:15" ht="16.5" x14ac:dyDescent="0.25">
      <c r="A5" s="5"/>
      <c r="B5" s="5"/>
      <c r="C5" s="5"/>
      <c r="D5" s="3"/>
      <c r="E5" s="3"/>
      <c r="F5" s="29"/>
      <c r="G5" s="3"/>
      <c r="H5" s="3"/>
      <c r="I5" s="3"/>
      <c r="J5" s="3"/>
      <c r="K5" s="3"/>
      <c r="L5" s="3"/>
      <c r="M5" s="3"/>
      <c r="N5" s="3"/>
      <c r="O5" s="3"/>
    </row>
    <row r="6" spans="1:15" ht="16.5" x14ac:dyDescent="0.25">
      <c r="A6" s="61" t="s">
        <v>7</v>
      </c>
      <c r="B6" s="61"/>
      <c r="C6" s="61"/>
      <c r="D6" s="77" t="s">
        <v>21</v>
      </c>
      <c r="E6" s="66"/>
      <c r="F6" s="66"/>
      <c r="G6" s="66"/>
      <c r="H6" s="66"/>
      <c r="I6" s="66"/>
      <c r="J6" s="66"/>
      <c r="K6" s="66"/>
      <c r="L6" s="12"/>
      <c r="M6" s="12"/>
      <c r="N6" s="12"/>
      <c r="O6" s="12"/>
    </row>
    <row r="8" spans="1:15" ht="25.5" x14ac:dyDescent="0.25">
      <c r="A8" s="59" t="s">
        <v>16</v>
      </c>
      <c r="B8" s="59"/>
      <c r="C8" s="59"/>
      <c r="D8" s="59"/>
      <c r="E8" s="59"/>
      <c r="F8" s="59"/>
      <c r="G8" s="59"/>
      <c r="H8" s="59"/>
      <c r="I8" s="59"/>
      <c r="J8" s="59"/>
      <c r="K8" s="59"/>
      <c r="L8" s="59"/>
      <c r="M8" s="59"/>
      <c r="N8" s="59"/>
      <c r="O8" s="59"/>
    </row>
    <row r="9" spans="1:15" x14ac:dyDescent="0.25">
      <c r="A9" s="60"/>
      <c r="B9" s="60"/>
      <c r="C9" s="60"/>
      <c r="D9" s="60"/>
      <c r="E9" s="60"/>
      <c r="F9" s="60"/>
      <c r="G9" s="60"/>
      <c r="H9" s="60"/>
      <c r="I9" s="60"/>
      <c r="J9" s="60"/>
      <c r="K9" s="60"/>
      <c r="L9" s="60"/>
      <c r="M9" s="60"/>
      <c r="N9" s="60"/>
      <c r="O9" s="60"/>
    </row>
    <row r="11" spans="1:15" x14ac:dyDescent="0.25">
      <c r="A11" s="67" t="s">
        <v>0</v>
      </c>
      <c r="B11" s="73" t="s">
        <v>1</v>
      </c>
      <c r="C11" s="75" t="s">
        <v>1</v>
      </c>
      <c r="D11" s="76" t="s">
        <v>22</v>
      </c>
      <c r="E11" s="54" t="s">
        <v>2</v>
      </c>
      <c r="F11" s="56" t="s">
        <v>17</v>
      </c>
      <c r="G11" s="54" t="s">
        <v>4</v>
      </c>
      <c r="H11" s="54"/>
      <c r="I11" s="54"/>
      <c r="J11" s="54"/>
      <c r="K11" s="54"/>
      <c r="L11" s="54" t="s">
        <v>12</v>
      </c>
      <c r="M11" s="54" t="s">
        <v>3</v>
      </c>
      <c r="N11" s="54" t="s">
        <v>18</v>
      </c>
      <c r="O11" s="54" t="s">
        <v>14</v>
      </c>
    </row>
    <row r="12" spans="1:15" ht="78.75" x14ac:dyDescent="0.25">
      <c r="A12" s="67"/>
      <c r="B12" s="74"/>
      <c r="C12" s="75"/>
      <c r="D12" s="76"/>
      <c r="E12" s="54"/>
      <c r="F12" s="57"/>
      <c r="G12" s="11" t="s">
        <v>27</v>
      </c>
      <c r="H12" s="11" t="s">
        <v>28</v>
      </c>
      <c r="I12" s="11" t="s">
        <v>29</v>
      </c>
      <c r="J12" s="11" t="s">
        <v>26</v>
      </c>
      <c r="K12" s="11" t="s">
        <v>15</v>
      </c>
      <c r="L12" s="54"/>
      <c r="M12" s="54"/>
      <c r="N12" s="54"/>
      <c r="O12" s="55"/>
    </row>
    <row r="13" spans="1:15" ht="45" x14ac:dyDescent="0.25">
      <c r="A13" s="19">
        <v>1</v>
      </c>
      <c r="B13" s="35" t="s">
        <v>34</v>
      </c>
      <c r="C13" s="35" t="s">
        <v>35</v>
      </c>
      <c r="D13" s="23" t="s">
        <v>36</v>
      </c>
      <c r="E13" s="24" t="s">
        <v>23</v>
      </c>
      <c r="F13" s="34">
        <v>300</v>
      </c>
      <c r="G13" s="37">
        <v>131</v>
      </c>
      <c r="H13" s="37">
        <v>135</v>
      </c>
      <c r="I13" s="37">
        <v>139</v>
      </c>
      <c r="J13" s="38">
        <v>127.03</v>
      </c>
      <c r="K13" s="39">
        <v>4</v>
      </c>
      <c r="L13" s="20">
        <f>SQRT(((SUM((POWER(G13-N13,2)),(POWER(H13-N13,2)),(POWER(I13-N13,2)))/(K13-1))))</f>
        <v>8.6132204584967322</v>
      </c>
      <c r="M13" s="20">
        <f>(L13*100)/N13</f>
        <v>6.7804616692881465</v>
      </c>
      <c r="N13" s="21">
        <f>MIN(G13:J13)</f>
        <v>127.03</v>
      </c>
      <c r="O13" s="22">
        <f>F13*N13</f>
        <v>38109</v>
      </c>
    </row>
    <row r="14" spans="1:15" ht="45" x14ac:dyDescent="0.25">
      <c r="A14" s="19">
        <v>2</v>
      </c>
      <c r="B14" s="35" t="s">
        <v>37</v>
      </c>
      <c r="C14" s="35" t="s">
        <v>38</v>
      </c>
      <c r="D14" s="23" t="s">
        <v>39</v>
      </c>
      <c r="E14" s="24" t="s">
        <v>23</v>
      </c>
      <c r="F14" s="34">
        <v>300</v>
      </c>
      <c r="G14" s="37">
        <v>230</v>
      </c>
      <c r="H14" s="37">
        <v>254</v>
      </c>
      <c r="I14" s="37">
        <v>261</v>
      </c>
      <c r="J14" s="38">
        <v>223.39</v>
      </c>
      <c r="K14" s="39">
        <v>4</v>
      </c>
      <c r="L14" s="20">
        <f t="shared" ref="L14:L24" si="0">SQRT(((SUM((POWER(G14-N14,2)),(POWER(H14-N14,2)),(POWER(I14-N14,2)))/(K14-1))))</f>
        <v>28.255833026120477</v>
      </c>
      <c r="M14" s="20">
        <f t="shared" ref="M14:M24" si="1">(L14*100)/N14</f>
        <v>12.648656173562147</v>
      </c>
      <c r="N14" s="21">
        <f t="shared" ref="N14:N21" si="2">MIN(G14:J14)</f>
        <v>223.39</v>
      </c>
      <c r="O14" s="22">
        <f t="shared" ref="O14:O24" si="3">F14*N14</f>
        <v>67017</v>
      </c>
    </row>
    <row r="15" spans="1:15" ht="45" x14ac:dyDescent="0.25">
      <c r="A15" s="19">
        <v>3</v>
      </c>
      <c r="B15" s="35" t="s">
        <v>40</v>
      </c>
      <c r="C15" s="35" t="s">
        <v>41</v>
      </c>
      <c r="D15" s="23" t="s">
        <v>42</v>
      </c>
      <c r="E15" s="24" t="s">
        <v>23</v>
      </c>
      <c r="F15" s="34">
        <v>300</v>
      </c>
      <c r="G15" s="37">
        <v>490</v>
      </c>
      <c r="H15" s="37">
        <v>496</v>
      </c>
      <c r="I15" s="37">
        <v>501</v>
      </c>
      <c r="J15" s="38">
        <v>449.58</v>
      </c>
      <c r="K15" s="39">
        <v>4</v>
      </c>
      <c r="L15" s="20">
        <f t="shared" si="0"/>
        <v>46.305540345261797</v>
      </c>
      <c r="M15" s="20">
        <f t="shared" si="1"/>
        <v>10.299733161008453</v>
      </c>
      <c r="N15" s="21">
        <f t="shared" si="2"/>
        <v>449.58</v>
      </c>
      <c r="O15" s="22">
        <f t="shared" si="3"/>
        <v>134874</v>
      </c>
    </row>
    <row r="16" spans="1:15" ht="45" x14ac:dyDescent="0.25">
      <c r="A16" s="19">
        <v>6</v>
      </c>
      <c r="B16" s="35" t="s">
        <v>43</v>
      </c>
      <c r="C16" s="35" t="s">
        <v>44</v>
      </c>
      <c r="D16" s="23" t="s">
        <v>45</v>
      </c>
      <c r="E16" s="24" t="s">
        <v>23</v>
      </c>
      <c r="F16" s="34">
        <v>50</v>
      </c>
      <c r="G16" s="37">
        <v>125</v>
      </c>
      <c r="H16" s="37">
        <v>132</v>
      </c>
      <c r="I16" s="37">
        <v>141</v>
      </c>
      <c r="J16" s="38">
        <v>67.510000000000005</v>
      </c>
      <c r="K16" s="39">
        <v>4</v>
      </c>
      <c r="L16" s="20">
        <f t="shared" si="0"/>
        <v>65.484960868889573</v>
      </c>
      <c r="M16" s="20">
        <f t="shared" si="1"/>
        <v>97.000386415182305</v>
      </c>
      <c r="N16" s="21">
        <f t="shared" si="2"/>
        <v>67.510000000000005</v>
      </c>
      <c r="O16" s="22">
        <f t="shared" si="3"/>
        <v>3375.5000000000005</v>
      </c>
    </row>
    <row r="17" spans="1:16" ht="45" x14ac:dyDescent="0.25">
      <c r="A17" s="19">
        <v>18</v>
      </c>
      <c r="B17" s="35" t="s">
        <v>46</v>
      </c>
      <c r="C17" s="35" t="s">
        <v>47</v>
      </c>
      <c r="D17" s="23" t="s">
        <v>48</v>
      </c>
      <c r="E17" s="24" t="s">
        <v>23</v>
      </c>
      <c r="F17" s="34">
        <v>800</v>
      </c>
      <c r="G17" s="37">
        <v>185</v>
      </c>
      <c r="H17" s="37">
        <v>189</v>
      </c>
      <c r="I17" s="37">
        <v>196</v>
      </c>
      <c r="J17" s="38">
        <v>173.58</v>
      </c>
      <c r="K17" s="39">
        <v>4</v>
      </c>
      <c r="L17" s="20">
        <f t="shared" si="0"/>
        <v>17.037695462317263</v>
      </c>
      <c r="M17" s="20">
        <f t="shared" si="1"/>
        <v>9.8154715187909094</v>
      </c>
      <c r="N17" s="21">
        <f t="shared" si="2"/>
        <v>173.58</v>
      </c>
      <c r="O17" s="22">
        <f t="shared" si="3"/>
        <v>138864</v>
      </c>
    </row>
    <row r="18" spans="1:16" ht="45" x14ac:dyDescent="0.25">
      <c r="A18" s="19">
        <v>19</v>
      </c>
      <c r="B18" s="35" t="s">
        <v>49</v>
      </c>
      <c r="C18" s="35" t="s">
        <v>50</v>
      </c>
      <c r="D18" s="25" t="s">
        <v>51</v>
      </c>
      <c r="E18" s="24" t="s">
        <v>23</v>
      </c>
      <c r="F18" s="34">
        <v>8</v>
      </c>
      <c r="G18" s="37">
        <v>905</v>
      </c>
      <c r="H18" s="37">
        <v>920</v>
      </c>
      <c r="I18" s="37">
        <v>945</v>
      </c>
      <c r="J18" s="38">
        <v>874.82</v>
      </c>
      <c r="K18" s="39">
        <v>4</v>
      </c>
      <c r="L18" s="20">
        <f t="shared" si="0"/>
        <v>51.242226077067812</v>
      </c>
      <c r="M18" s="20">
        <f t="shared" si="1"/>
        <v>5.8574593718785355</v>
      </c>
      <c r="N18" s="21">
        <f t="shared" si="2"/>
        <v>874.82</v>
      </c>
      <c r="O18" s="22">
        <f t="shared" si="3"/>
        <v>6998.56</v>
      </c>
    </row>
    <row r="19" spans="1:16" ht="63.75" x14ac:dyDescent="0.25">
      <c r="A19" s="19">
        <v>20</v>
      </c>
      <c r="B19" s="35" t="s">
        <v>52</v>
      </c>
      <c r="C19" s="35" t="s">
        <v>53</v>
      </c>
      <c r="D19" s="23" t="s">
        <v>54</v>
      </c>
      <c r="E19" s="24" t="s">
        <v>23</v>
      </c>
      <c r="F19" s="34">
        <v>10</v>
      </c>
      <c r="G19" s="37">
        <v>2100</v>
      </c>
      <c r="H19" s="37">
        <v>2310</v>
      </c>
      <c r="I19" s="37">
        <v>2400</v>
      </c>
      <c r="J19" s="38">
        <v>1796.91</v>
      </c>
      <c r="K19" s="39">
        <v>4</v>
      </c>
      <c r="L19" s="20">
        <f t="shared" si="0"/>
        <v>489.50398169984271</v>
      </c>
      <c r="M19" s="20">
        <f t="shared" si="1"/>
        <v>27.241430105004852</v>
      </c>
      <c r="N19" s="21">
        <f t="shared" si="2"/>
        <v>1796.91</v>
      </c>
      <c r="O19" s="22">
        <f t="shared" si="3"/>
        <v>17969.100000000002</v>
      </c>
    </row>
    <row r="20" spans="1:16" ht="63.75" x14ac:dyDescent="0.25">
      <c r="A20" s="19">
        <v>21</v>
      </c>
      <c r="B20" s="35" t="s">
        <v>55</v>
      </c>
      <c r="C20" s="35" t="s">
        <v>56</v>
      </c>
      <c r="D20" s="25" t="s">
        <v>57</v>
      </c>
      <c r="E20" s="24" t="s">
        <v>23</v>
      </c>
      <c r="F20" s="34">
        <v>4</v>
      </c>
      <c r="G20" s="37">
        <v>2900</v>
      </c>
      <c r="H20" s="37">
        <v>3100</v>
      </c>
      <c r="I20" s="37">
        <v>3210</v>
      </c>
      <c r="J20" s="38">
        <v>2172.85</v>
      </c>
      <c r="K20" s="39">
        <v>4</v>
      </c>
      <c r="L20" s="20">
        <f t="shared" si="0"/>
        <v>906.28074522559893</v>
      </c>
      <c r="M20" s="20">
        <f t="shared" si="1"/>
        <v>41.709310133032609</v>
      </c>
      <c r="N20" s="21">
        <f t="shared" si="2"/>
        <v>2172.85</v>
      </c>
      <c r="O20" s="22">
        <f t="shared" si="3"/>
        <v>8691.4</v>
      </c>
    </row>
    <row r="21" spans="1:16" ht="63.75" x14ac:dyDescent="0.25">
      <c r="A21" s="19">
        <v>22</v>
      </c>
      <c r="B21" s="35" t="s">
        <v>58</v>
      </c>
      <c r="C21" s="35" t="s">
        <v>59</v>
      </c>
      <c r="D21" s="25" t="s">
        <v>60</v>
      </c>
      <c r="E21" s="24" t="s">
        <v>23</v>
      </c>
      <c r="F21" s="34">
        <v>4</v>
      </c>
      <c r="G21" s="37">
        <v>4900</v>
      </c>
      <c r="H21" s="37">
        <v>5100</v>
      </c>
      <c r="I21" s="37">
        <v>5195</v>
      </c>
      <c r="J21" s="38">
        <v>4182.1000000000004</v>
      </c>
      <c r="K21" s="39">
        <v>4</v>
      </c>
      <c r="L21" s="20">
        <f t="shared" si="0"/>
        <v>891.41969726199454</v>
      </c>
      <c r="M21" s="20">
        <f t="shared" si="1"/>
        <v>21.315121524162372</v>
      </c>
      <c r="N21" s="21">
        <f t="shared" si="2"/>
        <v>4182.1000000000004</v>
      </c>
      <c r="O21" s="22">
        <f t="shared" si="3"/>
        <v>16728.400000000001</v>
      </c>
    </row>
    <row r="22" spans="1:16" ht="30" x14ac:dyDescent="0.25">
      <c r="A22" s="19">
        <v>23</v>
      </c>
      <c r="B22" s="32" t="s">
        <v>61</v>
      </c>
      <c r="C22" s="32" t="s">
        <v>62</v>
      </c>
      <c r="D22" s="25" t="s">
        <v>30</v>
      </c>
      <c r="E22" s="24" t="s">
        <v>23</v>
      </c>
      <c r="F22" s="34">
        <v>20</v>
      </c>
      <c r="G22" s="33">
        <v>610</v>
      </c>
      <c r="H22" s="33">
        <v>612</v>
      </c>
      <c r="I22" s="33">
        <v>635</v>
      </c>
      <c r="J22" s="27">
        <v>0</v>
      </c>
      <c r="K22" s="40">
        <v>3</v>
      </c>
      <c r="L22" s="20">
        <f t="shared" si="0"/>
        <v>17.734147850968199</v>
      </c>
      <c r="M22" s="20">
        <f t="shared" si="1"/>
        <v>2.9072373526177375</v>
      </c>
      <c r="N22" s="21">
        <f>MIN(G22:I22)</f>
        <v>610</v>
      </c>
      <c r="O22" s="22">
        <f t="shared" si="3"/>
        <v>12200</v>
      </c>
    </row>
    <row r="23" spans="1:16" ht="30" x14ac:dyDescent="0.25">
      <c r="A23" s="19">
        <v>24</v>
      </c>
      <c r="B23" s="32" t="s">
        <v>63</v>
      </c>
      <c r="C23" s="32" t="s">
        <v>64</v>
      </c>
      <c r="D23" s="25" t="s">
        <v>31</v>
      </c>
      <c r="E23" s="24" t="s">
        <v>23</v>
      </c>
      <c r="F23" s="34">
        <v>50</v>
      </c>
      <c r="G23" s="33">
        <v>500</v>
      </c>
      <c r="H23" s="33">
        <v>510</v>
      </c>
      <c r="I23" s="33">
        <v>522</v>
      </c>
      <c r="J23" s="27">
        <v>0</v>
      </c>
      <c r="K23" s="40">
        <v>3</v>
      </c>
      <c r="L23" s="20">
        <f t="shared" si="0"/>
        <v>17.088007490635061</v>
      </c>
      <c r="M23" s="20">
        <f t="shared" si="1"/>
        <v>3.4176014981270124</v>
      </c>
      <c r="N23" s="21">
        <f>MIN(G23:I23)</f>
        <v>500</v>
      </c>
      <c r="O23" s="22">
        <f t="shared" si="3"/>
        <v>25000</v>
      </c>
    </row>
    <row r="24" spans="1:16" ht="30" x14ac:dyDescent="0.25">
      <c r="A24" s="19">
        <v>25</v>
      </c>
      <c r="B24" s="32" t="s">
        <v>65</v>
      </c>
      <c r="C24" s="32" t="s">
        <v>66</v>
      </c>
      <c r="D24" s="25" t="s">
        <v>32</v>
      </c>
      <c r="E24" s="24" t="s">
        <v>23</v>
      </c>
      <c r="F24" s="34">
        <v>50</v>
      </c>
      <c r="G24" s="33">
        <v>410</v>
      </c>
      <c r="H24" s="33">
        <v>413</v>
      </c>
      <c r="I24" s="33">
        <v>420</v>
      </c>
      <c r="J24" s="27">
        <v>0</v>
      </c>
      <c r="K24" s="40">
        <v>3</v>
      </c>
      <c r="L24" s="20">
        <f t="shared" si="0"/>
        <v>7.3824115301167001</v>
      </c>
      <c r="M24" s="20">
        <f t="shared" si="1"/>
        <v>1.8005881780772439</v>
      </c>
      <c r="N24" s="21">
        <f t="shared" ref="N24" si="4">MIN(G24:I24)</f>
        <v>410</v>
      </c>
      <c r="O24" s="22">
        <f t="shared" si="3"/>
        <v>20500</v>
      </c>
    </row>
    <row r="25" spans="1:16" x14ac:dyDescent="0.25">
      <c r="A25" s="6"/>
      <c r="D25" s="4"/>
      <c r="E25" s="4"/>
      <c r="F25" s="30"/>
      <c r="G25" s="9">
        <v>526690</v>
      </c>
      <c r="H25" s="9">
        <v>544950</v>
      </c>
      <c r="I25" s="9">
        <v>559130</v>
      </c>
      <c r="J25" s="4"/>
      <c r="K25" s="4"/>
      <c r="L25" s="4" t="s">
        <v>13</v>
      </c>
      <c r="M25" s="4"/>
      <c r="N25" s="36" t="s">
        <v>8</v>
      </c>
      <c r="O25" s="9">
        <f>SUM(O13:O24)</f>
        <v>490326.96</v>
      </c>
    </row>
    <row r="26" spans="1:16" x14ac:dyDescent="0.25">
      <c r="A26" s="7"/>
      <c r="L26" s="1" t="s">
        <v>13</v>
      </c>
      <c r="N26" s="8"/>
      <c r="O26" s="10"/>
    </row>
    <row r="27" spans="1:16" ht="18.75" x14ac:dyDescent="0.25">
      <c r="A27" s="62" t="s">
        <v>33</v>
      </c>
      <c r="B27" s="63"/>
      <c r="C27" s="63"/>
      <c r="D27" s="63"/>
      <c r="E27" s="63"/>
      <c r="F27" s="63"/>
      <c r="G27" s="63"/>
      <c r="H27" s="63"/>
      <c r="I27" s="63"/>
      <c r="J27" s="63"/>
      <c r="K27" s="63"/>
      <c r="L27" s="63"/>
      <c r="M27" s="63"/>
      <c r="N27" s="64" t="s">
        <v>13</v>
      </c>
      <c r="O27" s="65"/>
    </row>
    <row r="28" spans="1:16" x14ac:dyDescent="0.25">
      <c r="A28" s="58" t="s">
        <v>25</v>
      </c>
      <c r="B28" s="58"/>
      <c r="C28" s="58"/>
      <c r="D28" s="58"/>
      <c r="E28" s="58"/>
      <c r="F28" s="58"/>
      <c r="G28" s="58"/>
      <c r="H28" s="58"/>
      <c r="I28" s="58"/>
      <c r="J28" s="58"/>
      <c r="K28" s="58"/>
      <c r="L28" s="58"/>
      <c r="M28" s="58"/>
      <c r="N28" s="58"/>
      <c r="O28" s="58"/>
    </row>
    <row r="29" spans="1:16" s="14" customFormat="1" x14ac:dyDescent="0.25">
      <c r="A29" s="13" t="s">
        <v>9</v>
      </c>
      <c r="B29" s="13"/>
      <c r="C29" s="13"/>
      <c r="F29" s="31"/>
      <c r="P29" s="18"/>
    </row>
    <row r="30" spans="1:16" s="14" customFormat="1" x14ac:dyDescent="0.25">
      <c r="A30" s="72" t="s">
        <v>19</v>
      </c>
      <c r="B30" s="72"/>
      <c r="C30" s="72"/>
      <c r="D30" s="72"/>
      <c r="F30" s="31"/>
      <c r="N30" s="15"/>
      <c r="O30" s="16"/>
      <c r="P30" s="18"/>
    </row>
    <row r="31" spans="1:16" s="14" customFormat="1" x14ac:dyDescent="0.25">
      <c r="A31" s="71" t="s">
        <v>10</v>
      </c>
      <c r="B31" s="71"/>
      <c r="C31" s="71"/>
      <c r="D31" s="71"/>
      <c r="F31" s="31"/>
      <c r="G31" s="26"/>
      <c r="H31" s="26"/>
      <c r="P31" s="18"/>
    </row>
    <row r="32" spans="1:16" s="14" customFormat="1" x14ac:dyDescent="0.25">
      <c r="A32" s="70" t="s">
        <v>24</v>
      </c>
      <c r="B32" s="70"/>
      <c r="C32" s="70"/>
      <c r="D32" s="70"/>
      <c r="F32" s="31"/>
      <c r="G32" s="26"/>
      <c r="H32" s="26"/>
      <c r="P32" s="18"/>
    </row>
    <row r="33" spans="1:16" s="14" customFormat="1" x14ac:dyDescent="0.25">
      <c r="A33" s="71" t="s">
        <v>11</v>
      </c>
      <c r="B33" s="71"/>
      <c r="C33" s="71"/>
      <c r="D33" s="71"/>
      <c r="F33" s="31"/>
      <c r="G33" s="26"/>
      <c r="H33" s="26"/>
      <c r="P33" s="18"/>
    </row>
    <row r="34" spans="1:16" x14ac:dyDescent="0.25">
      <c r="G34" s="26"/>
      <c r="H34" s="26"/>
    </row>
    <row r="35" spans="1:16" x14ac:dyDescent="0.25">
      <c r="G35" s="26"/>
      <c r="H35" s="26"/>
    </row>
    <row r="36" spans="1:16" x14ac:dyDescent="0.25">
      <c r="G36" s="17"/>
      <c r="H36" s="17"/>
    </row>
  </sheetData>
  <mergeCells count="24">
    <mergeCell ref="A8:O8"/>
    <mergeCell ref="A2:O2"/>
    <mergeCell ref="A4:C4"/>
    <mergeCell ref="D4:O4"/>
    <mergeCell ref="A6:C6"/>
    <mergeCell ref="D6:K6"/>
    <mergeCell ref="A9:O9"/>
    <mergeCell ref="A11:A12"/>
    <mergeCell ref="B11:B12"/>
    <mergeCell ref="C11:C12"/>
    <mergeCell ref="D11:D12"/>
    <mergeCell ref="E11:E12"/>
    <mergeCell ref="F11:F12"/>
    <mergeCell ref="G11:K11"/>
    <mergeCell ref="L11:L12"/>
    <mergeCell ref="M11:M12"/>
    <mergeCell ref="A32:D32"/>
    <mergeCell ref="A33:D33"/>
    <mergeCell ref="N11:N12"/>
    <mergeCell ref="O11:O12"/>
    <mergeCell ref="A27:O27"/>
    <mergeCell ref="A28:O28"/>
    <mergeCell ref="A30:D30"/>
    <mergeCell ref="A31:D3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для админ</vt:lpstr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Юлия</cp:lastModifiedBy>
  <cp:lastPrinted>2023-12-08T10:29:53Z</cp:lastPrinted>
  <dcterms:created xsi:type="dcterms:W3CDTF">2023-02-03T13:24:35Z</dcterms:created>
  <dcterms:modified xsi:type="dcterms:W3CDTF">2026-04-29T13:04:06Z</dcterms:modified>
</cp:coreProperties>
</file>