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575597D-EB05-4513-8BBF-99B97BAAD2CC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'2026'!$A$1:$P$16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4" l="1"/>
  <c r="K13" i="4"/>
  <c r="I13" i="4"/>
  <c r="G13" i="4"/>
  <c r="F13" i="4"/>
  <c r="E12" i="4"/>
  <c r="I12" i="4" s="1"/>
  <c r="K11" i="4"/>
  <c r="I11" i="4"/>
  <c r="G11" i="4"/>
  <c r="P13" i="4"/>
  <c r="F8" i="4"/>
  <c r="P12" i="4" l="1"/>
  <c r="G12" i="4"/>
  <c r="K12" i="4"/>
  <c r="E10" i="4"/>
  <c r="E9" i="4"/>
  <c r="M12" i="4" l="1"/>
  <c r="I9" i="4"/>
  <c r="I10" i="4"/>
  <c r="M13" i="4" l="1"/>
  <c r="M11" i="4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<sst xmlns="http://schemas.openxmlformats.org/spreadsheetml/2006/main" count="185" uniqueCount="100">
  <si>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</si>
  <si>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</si>
  <si>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</si>
  <si>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</si>
  <si>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</si>
  <si>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</si>
  <si>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</si>
  <si>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</si>
  <si>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</si>
  <si>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</si>
  <si>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</si>
  <si>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</si>
  <si>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</si>
  <si>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</si>
  <si>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</si>
  <si>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</si>
  <si>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</si>
  <si>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</si>
  <si>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</si>
  <si>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</si>
  <si>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</si>
  <si>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</si>
  <si>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</si>
  <si>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</si>
  <si>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</si>
  <si>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</si>
  <si>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</si>
  <si>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</si>
  <si>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</si>
  <si>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</si>
  <si>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</si>
  <si>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</si>
  <si>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</si>
  <si>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</si>
  <si>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</si>
  <si>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</si>
  <si>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</si>
  <si>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</si>
  <si>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</si>
  <si>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</si>
  <si>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</si>
  <si>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</si>
  <si>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</si>
  <si>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</si>
  <si>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</si>
  <si>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</si>
  <si>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</si>
  <si>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</si>
  <si>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</si>
  <si>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</si>
  <si>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</si>
  <si>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</si>
  <si>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</si>
  <si>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</si>
  <si>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</si>
  <si>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</si>
  <si>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</si>
  <si>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</si>
  <si>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</si>
  <si>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</si>
  <si>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</si>
  <si>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</si>
  <si>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</si>
  <si>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</si>
  <si>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</si>
  <si>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</si>
  <si>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</si>
  <si>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</si>
  <si>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</si>
  <si>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</si>
  <si>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</si>
  <si>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</si>
  <si>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</si>
  <si>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</si>
  <si>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</si>
  <si>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</si>
  <si>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</si>
  <si>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</si>
  <si>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</si>
  <si>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</si>
  <si>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</si>
  <si>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</si>
  <si>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</si>
  <si>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</si>
  <si>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</si>
  <si>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</si>
  <si>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</si>
  <si>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</si>
  <si>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</si>
  <si>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</si>
  <si>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</si>
  <si>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</si>
  <si>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</si>
  <si>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</si>
  <si>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</si>
  <si>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</si>
  <si>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>Билеты СПб-Великий Новгород-СПб</t>
  </si>
  <si>
    <t>Проживание в гостинице не ниже 3*  (2 ночи) с завтраком (Великий Новгород)</t>
  </si>
  <si>
    <t>Проезд и перевозка костюмов и  иного оборудования автотранспортом по маршруту г.Санкт-Петербрг-Великий Новгород и обратно и по Великому Новгороду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</si>
  <si>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(Великий Новгород),  с учетом затрат на организацию питания, проживания и проезд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</si>
</sst>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100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/>
    <xf numFmtId="0" fontId="27" fillId="0" borderId="3" xfId="0" applyFont="1" applyFill="1" applyBorder="1" applyAlignment="1">
      <alignment horizontal="center" vertical="center"/>
    </xf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wrapText="1"/>
    </xf>
    <xf numFmtId="0" fontId="31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78" t="s">
        <v>50</v>
      </c>
      <c r="B1" s="78"/>
      <c r="C1" s="78"/>
      <c r="D1" s="61"/>
      <c r="E1" s="62"/>
      <c r="F1" s="62"/>
      <c r="G1" s="62"/>
      <c r="H1" s="62"/>
      <c r="I1" s="62"/>
      <c r="J1" s="62"/>
      <c r="K1" s="79" t="s">
        <v>69</v>
      </c>
      <c r="L1" s="79"/>
      <c r="M1" s="79"/>
      <c r="N1" s="79"/>
      <c r="O1" s="79"/>
      <c r="P1" s="59"/>
    </row>
    <row r="2" spans="1:16" ht="15" customHeight="1" x14ac:dyDescent="0.3">
      <c r="A2" s="76"/>
      <c r="B2" s="76"/>
      <c r="C2" s="76"/>
      <c r="D2" s="76"/>
      <c r="E2" s="62"/>
      <c r="F2" s="62"/>
      <c r="G2" s="62"/>
      <c r="H2" s="62"/>
      <c r="I2" s="62"/>
      <c r="J2" s="62"/>
      <c r="K2" s="77" t="s">
        <v>70</v>
      </c>
      <c r="L2" s="77"/>
      <c r="M2" s="77"/>
      <c r="N2" s="77"/>
      <c r="O2" s="77"/>
      <c r="P2" s="60"/>
    </row>
    <row r="3" spans="1:16" ht="12" customHeight="1" x14ac:dyDescent="0.3">
      <c r="A3" s="78"/>
      <c r="B3" s="78"/>
      <c r="C3" s="78"/>
      <c r="D3" s="78"/>
      <c r="E3" s="62"/>
      <c r="F3" s="62"/>
      <c r="G3" s="62"/>
      <c r="H3" s="62"/>
      <c r="I3" s="62"/>
      <c r="J3" s="62"/>
      <c r="K3" s="78"/>
      <c r="L3" s="78"/>
      <c r="M3" s="78"/>
      <c r="N3" s="78"/>
      <c r="O3" s="78"/>
      <c r="P3" s="59"/>
    </row>
    <row r="4" spans="1:16" ht="27.75" customHeight="1" x14ac:dyDescent="0.3">
      <c r="A4" s="80" t="s">
        <v>65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</row>
    <row r="5" spans="1:16" ht="15" customHeight="1" x14ac:dyDescent="0.3">
      <c r="A5" s="83" t="s">
        <v>45</v>
      </c>
      <c r="B5" s="89" t="s">
        <v>46</v>
      </c>
      <c r="C5" s="82" t="s">
        <v>0</v>
      </c>
      <c r="D5" s="82" t="s">
        <v>1</v>
      </c>
      <c r="E5" s="87" t="s">
        <v>8</v>
      </c>
      <c r="F5" s="82" t="s">
        <v>51</v>
      </c>
      <c r="G5" s="82"/>
      <c r="H5" s="82"/>
      <c r="I5" s="82"/>
      <c r="J5" s="82"/>
      <c r="K5" s="82"/>
      <c r="L5" s="16"/>
      <c r="M5" s="16"/>
      <c r="N5" s="16"/>
      <c r="O5" s="16"/>
      <c r="P5" s="7"/>
    </row>
    <row r="6" spans="1:16" ht="25.5" customHeight="1" x14ac:dyDescent="0.3">
      <c r="A6" s="83"/>
      <c r="B6" s="90"/>
      <c r="C6" s="82"/>
      <c r="D6" s="82"/>
      <c r="E6" s="87"/>
      <c r="F6" s="82" t="s">
        <v>9</v>
      </c>
      <c r="G6" s="82"/>
      <c r="H6" s="82" t="s">
        <v>10</v>
      </c>
      <c r="I6" s="82"/>
      <c r="J6" s="82" t="s">
        <v>11</v>
      </c>
      <c r="K6" s="82"/>
      <c r="L6" s="84" t="s">
        <v>4</v>
      </c>
      <c r="M6" s="85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83"/>
      <c r="B7" s="91"/>
      <c r="C7" s="86"/>
      <c r="D7" s="86"/>
      <c r="E7" s="88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92" t="s">
        <v>64</v>
      </c>
      <c r="D26" s="93"/>
      <c r="E26" s="93"/>
      <c r="F26" s="93"/>
      <c r="G26" s="93"/>
      <c r="H26" s="93"/>
      <c r="I26" s="93"/>
      <c r="J26" s="93"/>
      <c r="K26" s="93"/>
      <c r="L26" s="93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81" t="s">
        <v>13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  <mergeCell ref="A2:D2"/>
    <mergeCell ref="K2:O2"/>
    <mergeCell ref="A3:D3"/>
    <mergeCell ref="K3:O3"/>
    <mergeCell ref="K1:O1"/>
    <mergeCell ref="A1:C1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6"/>
  <sheetViews>
    <sheetView tabSelected="1" view="pageBreakPreview" zoomScale="90" zoomScaleNormal="90" zoomScaleSheetLayoutView="90" workbookViewId="0">
      <selection activeCell="A4" sqref="A4:P4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78" t="s">
        <v>85</v>
      </c>
      <c r="B1" s="78"/>
      <c r="C1" s="78"/>
      <c r="D1" s="61"/>
      <c r="E1" s="62"/>
      <c r="F1" s="62"/>
      <c r="G1" s="62"/>
      <c r="H1" s="62"/>
      <c r="I1" s="62"/>
      <c r="J1" s="62"/>
      <c r="K1" s="79" t="s">
        <v>69</v>
      </c>
      <c r="L1" s="79"/>
      <c r="M1" s="79"/>
      <c r="N1" s="79"/>
      <c r="O1" s="79"/>
      <c r="P1" s="59"/>
    </row>
    <row r="2" spans="1:16" ht="15" customHeight="1" x14ac:dyDescent="0.3">
      <c r="A2" s="76"/>
      <c r="B2" s="76"/>
      <c r="C2" s="76"/>
      <c r="D2" s="76"/>
      <c r="E2" s="62"/>
      <c r="F2" s="62"/>
      <c r="G2" s="62"/>
      <c r="H2" s="62"/>
      <c r="I2" s="62"/>
      <c r="J2" s="62"/>
      <c r="K2" s="77" t="s">
        <v>70</v>
      </c>
      <c r="L2" s="77"/>
      <c r="M2" s="77"/>
      <c r="N2" s="77"/>
      <c r="O2" s="77"/>
      <c r="P2" s="60"/>
    </row>
    <row r="3" spans="1:16" ht="12" customHeight="1" x14ac:dyDescent="0.3">
      <c r="A3" s="78"/>
      <c r="B3" s="78"/>
      <c r="C3" s="78"/>
      <c r="D3" s="78"/>
      <c r="E3" s="62"/>
      <c r="F3" s="62"/>
      <c r="G3" s="62"/>
      <c r="H3" s="62"/>
      <c r="I3" s="62"/>
      <c r="J3" s="62"/>
      <c r="K3" s="78"/>
      <c r="L3" s="78"/>
      <c r="M3" s="78"/>
      <c r="N3" s="78"/>
      <c r="O3" s="78"/>
      <c r="P3" s="59"/>
    </row>
    <row r="4" spans="1:16" ht="27.75" customHeight="1" x14ac:dyDescent="0.3">
      <c r="A4" s="80" t="s">
        <v>99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</row>
    <row r="5" spans="1:16" ht="15" customHeight="1" x14ac:dyDescent="0.3">
      <c r="A5" s="83" t="s">
        <v>45</v>
      </c>
      <c r="B5" s="89" t="s">
        <v>46</v>
      </c>
      <c r="C5" s="82" t="s">
        <v>0</v>
      </c>
      <c r="D5" s="82" t="s">
        <v>1</v>
      </c>
      <c r="E5" s="87" t="s">
        <v>8</v>
      </c>
      <c r="F5" s="82" t="s">
        <v>92</v>
      </c>
      <c r="G5" s="82"/>
      <c r="H5" s="82"/>
      <c r="I5" s="82"/>
      <c r="J5" s="82"/>
      <c r="K5" s="82"/>
      <c r="L5" s="57"/>
      <c r="M5" s="57"/>
      <c r="N5" s="57"/>
      <c r="O5" s="57"/>
      <c r="P5" s="7"/>
    </row>
    <row r="6" spans="1:16" ht="77.400000000000006" customHeight="1" x14ac:dyDescent="0.3">
      <c r="A6" s="83"/>
      <c r="B6" s="90"/>
      <c r="C6" s="82"/>
      <c r="D6" s="82"/>
      <c r="E6" s="87"/>
      <c r="F6" s="82" t="s">
        <v>93</v>
      </c>
      <c r="G6" s="82"/>
      <c r="H6" s="82" t="s">
        <v>94</v>
      </c>
      <c r="I6" s="82"/>
      <c r="J6" s="82" t="s">
        <v>95</v>
      </c>
      <c r="K6" s="82"/>
      <c r="L6" s="84" t="s">
        <v>87</v>
      </c>
      <c r="M6" s="85"/>
      <c r="N6" s="69" t="s">
        <v>88</v>
      </c>
      <c r="O6" s="69" t="s">
        <v>89</v>
      </c>
      <c r="P6" s="69" t="s">
        <v>90</v>
      </c>
    </row>
    <row r="7" spans="1:16" ht="55.8" customHeight="1" x14ac:dyDescent="0.3">
      <c r="A7" s="83"/>
      <c r="B7" s="91"/>
      <c r="C7" s="82"/>
      <c r="D7" s="82"/>
      <c r="E7" s="87"/>
      <c r="F7" s="99" t="s">
        <v>2</v>
      </c>
      <c r="G7" s="99" t="s">
        <v>3</v>
      </c>
      <c r="H7" s="58" t="s">
        <v>2</v>
      </c>
      <c r="I7" s="58" t="s">
        <v>3</v>
      </c>
      <c r="J7" s="58" t="s">
        <v>2</v>
      </c>
      <c r="K7" s="68" t="s">
        <v>3</v>
      </c>
      <c r="L7" s="68" t="s">
        <v>2</v>
      </c>
      <c r="M7" s="68" t="s">
        <v>86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72</v>
      </c>
      <c r="D8" s="63" t="s">
        <v>47</v>
      </c>
      <c r="E8" s="64">
        <v>6</v>
      </c>
      <c r="F8" s="65">
        <f>2*6400</f>
        <v>12800</v>
      </c>
      <c r="G8" s="52">
        <f t="shared" ref="G8:G13" si="0">E8*F8</f>
        <v>76800</v>
      </c>
      <c r="H8" s="10">
        <v>13000</v>
      </c>
      <c r="I8" s="10">
        <f t="shared" ref="I8:I13" si="1">H8*E8</f>
        <v>78000</v>
      </c>
      <c r="J8" s="10">
        <v>13200</v>
      </c>
      <c r="K8" s="10">
        <f t="shared" ref="K8:K13" si="2">J8*E8</f>
        <v>79200</v>
      </c>
      <c r="L8" s="10">
        <f t="shared" ref="L8:L10" si="3">ROUND((F8+H8+J8)/3,2)</f>
        <v>13000</v>
      </c>
      <c r="M8" s="10">
        <f t="shared" ref="M8:M13" si="4">L8*E8</f>
        <v>78000</v>
      </c>
      <c r="N8" s="10">
        <f t="shared" ref="N8:N10" si="5">SQRT(VAR(F8,H8,J8))</f>
        <v>200</v>
      </c>
      <c r="O8" s="11">
        <f t="shared" ref="O8:O10" si="6">N8/L8</f>
        <v>1.5384615384615385E-2</v>
      </c>
      <c r="P8" s="7" t="str">
        <f t="shared" ref="P8:P10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5">
        <v>900</v>
      </c>
      <c r="G9" s="46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5">
        <v>5700</v>
      </c>
      <c r="G10" s="52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74" customFormat="1" ht="32.25" customHeight="1" x14ac:dyDescent="0.3">
      <c r="A11" s="72">
        <v>1</v>
      </c>
      <c r="B11" s="73"/>
      <c r="C11" s="95" t="s">
        <v>96</v>
      </c>
      <c r="D11" s="96" t="s">
        <v>47</v>
      </c>
      <c r="E11" s="22">
        <v>9</v>
      </c>
      <c r="F11" s="65">
        <v>3400</v>
      </c>
      <c r="G11" s="52">
        <f t="shared" si="0"/>
        <v>30600</v>
      </c>
      <c r="H11" s="10">
        <v>3900</v>
      </c>
      <c r="I11" s="10">
        <f t="shared" si="1"/>
        <v>35100</v>
      </c>
      <c r="J11" s="10">
        <v>4500</v>
      </c>
      <c r="K11" s="10">
        <f t="shared" si="2"/>
        <v>40500</v>
      </c>
      <c r="L11" s="46">
        <v>3400</v>
      </c>
      <c r="M11" s="46">
        <f t="shared" si="4"/>
        <v>30600</v>
      </c>
      <c r="N11" s="46"/>
      <c r="O11" s="46">
        <v>3400</v>
      </c>
      <c r="P11" s="46">
        <v>30600</v>
      </c>
    </row>
    <row r="12" spans="1:16" s="74" customFormat="1" ht="46.8" x14ac:dyDescent="0.3">
      <c r="A12" s="75">
        <v>2</v>
      </c>
      <c r="B12" s="73"/>
      <c r="C12" s="97" t="s">
        <v>97</v>
      </c>
      <c r="D12" s="96" t="s">
        <v>55</v>
      </c>
      <c r="E12" s="22">
        <f>9*2</f>
        <v>18</v>
      </c>
      <c r="F12" s="65">
        <v>5700</v>
      </c>
      <c r="G12" s="52">
        <f t="shared" si="0"/>
        <v>102600</v>
      </c>
      <c r="H12" s="10">
        <v>5900</v>
      </c>
      <c r="I12" s="10">
        <f t="shared" si="1"/>
        <v>106200</v>
      </c>
      <c r="J12" s="10">
        <v>6300</v>
      </c>
      <c r="K12" s="10">
        <f t="shared" si="2"/>
        <v>113400</v>
      </c>
      <c r="L12" s="46">
        <v>5700</v>
      </c>
      <c r="M12" s="46">
        <f t="shared" si="4"/>
        <v>102600</v>
      </c>
      <c r="N12" s="46"/>
      <c r="O12" s="46">
        <v>5700</v>
      </c>
      <c r="P12" s="46">
        <f>O12*E12</f>
        <v>102600</v>
      </c>
    </row>
    <row r="13" spans="1:16" s="74" customFormat="1" ht="78" x14ac:dyDescent="0.3">
      <c r="A13" s="73">
        <v>3</v>
      </c>
      <c r="B13" s="73"/>
      <c r="C13" s="97" t="s">
        <v>98</v>
      </c>
      <c r="D13" s="98" t="s">
        <v>66</v>
      </c>
      <c r="E13" s="32">
        <v>1</v>
      </c>
      <c r="F13" s="65">
        <f>1000*82</f>
        <v>82000</v>
      </c>
      <c r="G13" s="52">
        <f t="shared" si="0"/>
        <v>82000</v>
      </c>
      <c r="H13" s="10">
        <v>87000</v>
      </c>
      <c r="I13" s="10">
        <f t="shared" si="1"/>
        <v>87000</v>
      </c>
      <c r="J13" s="10">
        <v>86000</v>
      </c>
      <c r="K13" s="10">
        <f t="shared" si="2"/>
        <v>86000</v>
      </c>
      <c r="L13" s="46">
        <v>82000</v>
      </c>
      <c r="M13" s="46">
        <f t="shared" si="4"/>
        <v>82000</v>
      </c>
      <c r="N13" s="46"/>
      <c r="O13" s="46">
        <v>82000</v>
      </c>
      <c r="P13" s="46">
        <f>O13*E13</f>
        <v>82000</v>
      </c>
    </row>
    <row r="14" spans="1:16" x14ac:dyDescent="0.3">
      <c r="A14" s="26"/>
      <c r="B14" s="34"/>
      <c r="C14" s="35"/>
      <c r="D14" s="36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40"/>
      <c r="P14" s="70"/>
    </row>
    <row r="15" spans="1:16" x14ac:dyDescent="0.3">
      <c r="A15" s="26"/>
      <c r="B15" s="23"/>
      <c r="C15" s="92" t="s">
        <v>64</v>
      </c>
      <c r="D15" s="93"/>
      <c r="E15" s="93"/>
      <c r="F15" s="93"/>
      <c r="G15" s="93"/>
      <c r="H15" s="93"/>
      <c r="I15" s="93"/>
      <c r="J15" s="93"/>
      <c r="K15" s="93"/>
      <c r="L15" s="93"/>
      <c r="M15" s="56"/>
      <c r="N15" s="27" t="s">
        <v>12</v>
      </c>
      <c r="O15" s="28"/>
      <c r="P15" s="71">
        <f>SUM(P11:P13)</f>
        <v>215200</v>
      </c>
    </row>
    <row r="16" spans="1:16" ht="86.25" customHeight="1" x14ac:dyDescent="0.3">
      <c r="A16" s="81" t="s">
        <v>91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</row>
    <row r="17" spans="6:16" x14ac:dyDescent="0.3"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6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6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6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6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6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6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6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6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6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6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6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6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6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6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6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ht="15" customHeight="1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</sheetData>
  <autoFilter ref="A7:P7" xr:uid="{00000000-0009-0000-0000-000003000000}"/>
  <mergeCells count="19">
    <mergeCell ref="L6:M6"/>
    <mergeCell ref="C15:L15"/>
    <mergeCell ref="A16:P16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  <mergeCell ref="A1:C1"/>
    <mergeCell ref="K1:O1"/>
    <mergeCell ref="A2:D2"/>
    <mergeCell ref="K2:O2"/>
    <mergeCell ref="A3:D3"/>
    <mergeCell ref="K3:O3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6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73</v>
      </c>
      <c r="C2" s="66" t="s">
        <v>74</v>
      </c>
      <c r="D2" s="67" t="s">
        <v>75</v>
      </c>
    </row>
    <row r="3" spans="2:4" ht="27" x14ac:dyDescent="0.3">
      <c r="B3" s="66" t="s">
        <v>76</v>
      </c>
      <c r="C3" s="66" t="s">
        <v>77</v>
      </c>
      <c r="D3" s="67" t="s">
        <v>78</v>
      </c>
    </row>
    <row r="4" spans="2:4" ht="53.4" x14ac:dyDescent="0.3">
      <c r="B4" s="66" t="s">
        <v>79</v>
      </c>
      <c r="C4" s="66" t="s">
        <v>80</v>
      </c>
      <c r="D4" s="66" t="s">
        <v>78</v>
      </c>
    </row>
    <row r="5" spans="2:4" ht="27" x14ac:dyDescent="0.3">
      <c r="B5" s="66" t="s">
        <v>81</v>
      </c>
      <c r="C5" s="66" t="s">
        <v>82</v>
      </c>
      <c r="D5" s="66" t="s">
        <v>83</v>
      </c>
    </row>
    <row r="6" spans="2:4" ht="18" customHeight="1" x14ac:dyDescent="0.3">
      <c r="B6" s="94" t="s">
        <v>84</v>
      </c>
      <c r="C6" s="94"/>
      <c r="D6" s="94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2026-04-29T12:40:21Z</dcterms:modified>
</cp:coreProperties>
</file>