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rovaOV\Desktop\633\11. Электро товары\"/>
    </mc:Choice>
  </mc:AlternateContent>
  <bookViews>
    <workbookView xWindow="0" yWindow="0" windowWidth="14805" windowHeight="7710"/>
  </bookViews>
  <sheets>
    <sheet name="Оборудование" sheetId="4" r:id="rId1"/>
  </sheets>
  <calcPr calcId="152511" fullPrecision="0"/>
</workbook>
</file>

<file path=xl/calcChain.xml><?xml version="1.0" encoding="utf-8"?>
<calcChain xmlns="http://schemas.openxmlformats.org/spreadsheetml/2006/main">
  <c r="Q15" i="4" l="1"/>
  <c r="Q16" i="4"/>
  <c r="Q18" i="4"/>
  <c r="Q17" i="4"/>
  <c r="Q19" i="4"/>
  <c r="Q20" i="4"/>
  <c r="Q21" i="4"/>
  <c r="P17" i="4"/>
  <c r="P18" i="4"/>
  <c r="P19" i="4"/>
  <c r="P20" i="4"/>
  <c r="P21" i="4"/>
  <c r="N22" i="4"/>
  <c r="N17" i="4"/>
  <c r="N18" i="4"/>
  <c r="N19" i="4"/>
  <c r="N20" i="4"/>
  <c r="N21" i="4"/>
  <c r="L17" i="4"/>
  <c r="L18" i="4"/>
  <c r="L19" i="4"/>
  <c r="L20" i="4"/>
  <c r="L21" i="4"/>
  <c r="K17" i="4"/>
  <c r="K18" i="4"/>
  <c r="K19" i="4"/>
  <c r="K20" i="4"/>
  <c r="K21" i="4"/>
  <c r="J17" i="4"/>
  <c r="J18" i="4"/>
  <c r="J19" i="4"/>
  <c r="J20" i="4"/>
  <c r="J21" i="4"/>
  <c r="J13" i="4" l="1"/>
  <c r="N13" i="4" s="1"/>
  <c r="J14" i="4"/>
  <c r="J15" i="4"/>
  <c r="N15" i="4" s="1"/>
  <c r="J16" i="4"/>
  <c r="P15" i="4"/>
  <c r="K15" i="4"/>
  <c r="L15" i="4" l="1"/>
  <c r="N14" i="4" l="1"/>
  <c r="K14" i="4"/>
  <c r="P14" i="4"/>
  <c r="Q14" i="4" s="1"/>
  <c r="N16" i="4"/>
  <c r="K16" i="4"/>
  <c r="P16" i="4"/>
  <c r="P13" i="4"/>
  <c r="Q13" i="4" s="1"/>
  <c r="K13" i="4"/>
  <c r="L14" i="4" l="1"/>
  <c r="L13" i="4"/>
  <c r="L16" i="4"/>
  <c r="Q22" i="4"/>
</calcChain>
</file>

<file path=xl/sharedStrings.xml><?xml version="1.0" encoding="utf-8"?>
<sst xmlns="http://schemas.openxmlformats.org/spreadsheetml/2006/main" count="66" uniqueCount="48">
  <si>
    <t>к контракту № ___ от _______________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</si>
  <si>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</si>
  <si>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</si>
  <si>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</si>
  <si>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</si>
  <si>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</si>
  <si>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Дата подготовки обоснования НМЦК:          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</si>
  <si>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</si>
  <si>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Приложение № _____</t>
  </si>
  <si>
    <t>Итого, руб.</t>
  </si>
  <si>
    <t>Наименование товара</t>
  </si>
  <si>
    <t>Ед. изм.</t>
  </si>
  <si>
    <t>Кол-во</t>
  </si>
  <si>
    <r>
      <t>Цена предложенная участником № 4, руб. ц</t>
    </r>
    <r>
      <rPr>
        <b/>
        <vertAlign val="subscript"/>
        <sz val="10"/>
        <color theme="1"/>
        <rFont val="Times New Roman"/>
        <family val="1"/>
        <charset val="204"/>
      </rPr>
      <t>4</t>
    </r>
  </si>
  <si>
    <t>Цена за ед., руб. (нормативный метод)</t>
  </si>
  <si>
    <t>Анализ рынка</t>
  </si>
  <si>
    <t>шт.</t>
  </si>
  <si>
    <t>КТРУ/ККН/ ОКПД2</t>
  </si>
  <si>
    <t>Анализа рынка</t>
  </si>
  <si>
    <t>Итого по наименьшему ценовому предложению:</t>
  </si>
  <si>
    <r>
      <t xml:space="preserve">Нормативный метод  </t>
    </r>
    <r>
      <rPr>
        <b/>
        <sz val="9"/>
        <color theme="1"/>
        <rFont val="Times New Roman"/>
        <family val="1"/>
        <charset val="204"/>
      </rPr>
      <t xml:space="preserve">
</t>
    </r>
  </si>
  <si>
    <t>-</t>
  </si>
  <si>
    <t>Наименьшая цена, руб.</t>
  </si>
  <si>
    <t>Эл. магазин.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</si>
  <si>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</si>
  <si>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</si>
  <si>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</si>
  <si>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26.40.41.000</t>
  </si>
  <si>
    <t>27.32.13.130</t>
  </si>
  <si>
    <t>25.73.60.190</t>
  </si>
  <si>
    <t>27.32.13.159</t>
  </si>
  <si>
    <t>27.33.13.110</t>
  </si>
  <si>
    <t>27.32.13.110</t>
  </si>
  <si>
    <t>27.12.22.000</t>
  </si>
  <si>
    <t>27.32.13.150</t>
  </si>
  <si>
    <t>Электрический кабель ШВВП 1,5х2 (50 м)</t>
  </si>
  <si>
    <t>Удлинитель 5 м (Пилот ≥ 3)</t>
  </si>
  <si>
    <t>Кабель XLR-XLR 10 м</t>
  </si>
  <si>
    <t>Кабель jack 6.3 м.м. - XLR 10 м</t>
  </si>
  <si>
    <t>Кабель jack 6.3 м.м. - jack 10 м</t>
  </si>
  <si>
    <t>Розетка внешняя двойная с заземлением</t>
  </si>
  <si>
    <t>Электрический кабель ВВГ 1,5х2 (50 м)</t>
  </si>
  <si>
    <t>Электрический автомат 16А</t>
  </si>
  <si>
    <t>Кабель UTP (100 м)</t>
  </si>
  <si>
    <t>Закупка проводится способом у Единственного поставщика (исполнителя, подрядчика), цена контракта по наименьшему ценовому предложению составляет:  
41 600 рублей 00 копеек (Сорок одна тысяча шестьсот рублей 00 копеек)</t>
  </si>
  <si>
    <r>
      <rPr>
        <b/>
        <sz val="12"/>
        <color theme="1"/>
        <rFont val="Times New Roman"/>
        <family val="1"/>
        <charset val="204"/>
      </rPr>
      <t xml:space="preserve">Поставка электротоваров для Студии аудио и видео записи "АудиоВолна"
</t>
    </r>
    <r>
      <rPr>
        <sz val="12"/>
        <color theme="1"/>
        <rFont val="Times New Roman"/>
        <family val="1"/>
        <charset val="204"/>
      </rPr>
      <t xml:space="preserve">для нужд ГБОУ СОШ № 633 Калининского района Санкт-Петербурга   </t>
    </r>
  </si>
  <si>
    <t xml:space="preserve">Начальная (максимальная) цена контракта (начальная цена единицы товара, работы, услуги) определена и обоснована в соответствии с требованиями:
-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нужд",
- подп. в) п. 7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лиц";
-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методов:
2) Метод сопоставимых рыночных цен.
Особенности определения начальной (максимальной) цены контракта, предусмотренные подпунктом «в» пункта 7 Постановления Правительства РФ от 23.12.2024 №1875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– Постановление) не применяются в силу:
- подпункта «г» пункта 7 Постановления, поскольку цена контракта не превышает 1 млн. рублей и при этом ни одна из использованных при определении таких цен цена единицы товара не превышает 5 тыс. рублей.
Валюта, используемая для формирования цены контракта и расчетов с поставщиками (исполнителями, подрядчиками) - Российский рубль.
</t>
  </si>
  <si>
    <t>Обоснование  НАЧАЛЬНОЙ (МАКСИМАЛЬНОЙ) ЦЕНЫ КОНТРАКТА (НМЦК) 
С ПРИМЕНЕНИЕМ МЕТОДА СОПОСТАВИМЫХ РЫНОЧНЫХ ЦЕН (АНАЛИЗА РЫНКА)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</si>
</sst>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;[Red]#,##0.00"/>
    <numFmt numFmtId="165" formatCode="#,##0;[Red]#,##0"/>
    <numFmt numFmtId="166" formatCode="0.0%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b/>
      <vertAlign val="subscript"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wrapText="1" shrinkToFit="1"/>
    </xf>
    <xf numFmtId="0" fontId="11" fillId="0" borderId="0" xfId="0" applyFont="1"/>
    <xf numFmtId="0" fontId="10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0" fillId="0" borderId="0" xfId="0" applyBorder="1"/>
    <xf numFmtId="0" fontId="5" fillId="0" borderId="7" xfId="0" applyFont="1" applyBorder="1" applyAlignment="1">
      <alignment vertical="center" wrapText="1"/>
    </xf>
    <xf numFmtId="0" fontId="10" fillId="0" borderId="0" xfId="0" applyFont="1" applyBorder="1"/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9" fillId="0" borderId="5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166" fontId="7" fillId="0" borderId="1" xfId="1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9" fontId="4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9" fillId="0" borderId="0" xfId="0" applyFont="1" applyFill="1"/>
    <xf numFmtId="0" fontId="9" fillId="0" borderId="0" xfId="0" applyFont="1"/>
    <xf numFmtId="0" fontId="9" fillId="0" borderId="0" xfId="0" applyFont="1" applyBorder="1"/>
    <xf numFmtId="0" fontId="5" fillId="0" borderId="0" xfId="0" applyFont="1" applyBorder="1"/>
    <xf numFmtId="0" fontId="2" fillId="0" borderId="5" xfId="0" applyFont="1" applyBorder="1" applyAlignment="1">
      <alignment horizontal="center" vertical="center" wrapText="1" shrinkToFit="1"/>
    </xf>
    <xf numFmtId="4" fontId="0" fillId="4" borderId="1" xfId="0" applyNumberForma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11</xdr:row>
      <xdr:rowOff>400050</xdr:rowOff>
    </xdr:from>
    <xdr:to>
      <xdr:col>11</xdr:col>
      <xdr:colOff>607060</xdr:colOff>
      <xdr:row>11</xdr:row>
      <xdr:rowOff>403225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2524125"/>
          <a:ext cx="521335" cy="3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11</xdr:row>
      <xdr:rowOff>371475</xdr:rowOff>
    </xdr:from>
    <xdr:to>
      <xdr:col>10</xdr:col>
      <xdr:colOff>608330</xdr:colOff>
      <xdr:row>11</xdr:row>
      <xdr:rowOff>375920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2495550"/>
          <a:ext cx="589280" cy="4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11</xdr:row>
      <xdr:rowOff>819150</xdr:rowOff>
    </xdr:from>
    <xdr:to>
      <xdr:col>11</xdr:col>
      <xdr:colOff>19050</xdr:colOff>
      <xdr:row>11</xdr:row>
      <xdr:rowOff>1209675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2943225"/>
          <a:ext cx="1209675" cy="390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57150</xdr:colOff>
      <xdr:row>11</xdr:row>
      <xdr:rowOff>866775</xdr:rowOff>
    </xdr:from>
    <xdr:to>
      <xdr:col>11</xdr:col>
      <xdr:colOff>845185</xdr:colOff>
      <xdr:row>11</xdr:row>
      <xdr:rowOff>1139825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990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zoomScale="70" zoomScaleNormal="70" workbookViewId="0">
      <selection activeCell="A7" sqref="A7:O7"/>
    </sheetView>
  </sheetViews>
  <sheetFormatPr defaultRowHeight="15" x14ac:dyDescent="0.25"/>
  <cols>
    <col min="1" max="1" width="3.7109375" customWidth="1"/>
    <col min="2" max="2" width="15.28515625" customWidth="1"/>
    <col min="3" max="3" width="22.5703125" customWidth="1"/>
    <col min="4" max="4" width="5.85546875" customWidth="1"/>
    <col min="5" max="5" width="7" customWidth="1"/>
    <col min="6" max="8" width="10.140625" customWidth="1"/>
    <col min="9" max="9" width="8.5703125" customWidth="1"/>
    <col min="10" max="10" width="14.140625" customWidth="1"/>
    <col min="11" max="11" width="18.140625" customWidth="1"/>
    <col min="12" max="12" width="13.5703125" customWidth="1"/>
    <col min="14" max="14" width="11.28515625" customWidth="1"/>
    <col min="15" max="15" width="15.85546875" customWidth="1"/>
    <col min="16" max="16" width="10.85546875" customWidth="1"/>
    <col min="17" max="17" width="11.28515625" bestFit="1" customWidth="1"/>
  </cols>
  <sheetData>
    <row r="1" spans="1:17" ht="15.75" x14ac:dyDescent="0.25">
      <c r="H1" s="5"/>
      <c r="I1" s="5"/>
      <c r="J1" s="5"/>
      <c r="K1" s="5"/>
      <c r="L1" s="5"/>
      <c r="M1" s="5"/>
      <c r="N1" s="5"/>
      <c r="O1" s="14" t="s">
        <v>8</v>
      </c>
    </row>
    <row r="2" spans="1:17" ht="15.75" x14ac:dyDescent="0.25">
      <c r="H2" s="5"/>
      <c r="I2" s="5"/>
      <c r="J2" s="5"/>
      <c r="K2" s="5"/>
      <c r="L2" s="5"/>
      <c r="M2" s="5"/>
      <c r="N2" s="5"/>
      <c r="O2" s="14" t="s">
        <v>0</v>
      </c>
    </row>
    <row r="3" spans="1:17" ht="9.75" customHeight="1" x14ac:dyDescent="0.25">
      <c r="A3" s="9"/>
      <c r="B3" s="9"/>
      <c r="C3" s="9"/>
      <c r="D3" s="9"/>
      <c r="E3" s="9"/>
      <c r="F3" s="10"/>
      <c r="G3" s="10"/>
      <c r="H3" s="9"/>
      <c r="I3" s="9"/>
      <c r="J3" s="9"/>
      <c r="K3" s="9"/>
      <c r="L3" s="9"/>
      <c r="M3" s="9"/>
      <c r="N3" s="9"/>
      <c r="O3" s="9"/>
      <c r="P3" s="9"/>
    </row>
    <row r="4" spans="1:17" ht="30" customHeight="1" x14ac:dyDescent="0.25">
      <c r="A4" s="54" t="s">
        <v>47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7" ht="9.75" customHeight="1" x14ac:dyDescent="0.25">
      <c r="A5" s="9"/>
      <c r="B5" s="9"/>
      <c r="C5" s="9"/>
      <c r="D5" s="9"/>
      <c r="E5" s="9"/>
      <c r="F5" s="11"/>
      <c r="G5" s="11"/>
      <c r="H5" s="11"/>
      <c r="I5" s="11"/>
      <c r="J5" s="11"/>
      <c r="K5" s="11"/>
      <c r="L5" s="11"/>
      <c r="M5" s="11"/>
      <c r="N5" s="11"/>
      <c r="O5" s="9"/>
      <c r="P5" s="9"/>
    </row>
    <row r="6" spans="1:17" ht="181.5" customHeight="1" x14ac:dyDescent="0.25">
      <c r="A6" s="63" t="s">
        <v>46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9"/>
    </row>
    <row r="7" spans="1:17" ht="48.75" customHeight="1" x14ac:dyDescent="0.25">
      <c r="A7" s="64" t="s">
        <v>45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9"/>
    </row>
    <row r="8" spans="1:17" ht="9.75" customHeight="1" x14ac:dyDescent="0.25">
      <c r="A8" s="65" t="s">
        <v>1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9"/>
    </row>
    <row r="9" spans="1:17" ht="12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9"/>
    </row>
    <row r="10" spans="1:17" s="41" customFormat="1" ht="15" customHeight="1" x14ac:dyDescent="0.25">
      <c r="A10" s="55" t="s">
        <v>18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7"/>
      <c r="M10" s="29"/>
      <c r="N10" s="30"/>
      <c r="O10" s="31"/>
      <c r="P10" s="28"/>
    </row>
    <row r="11" spans="1:17" s="41" customFormat="1" ht="15.75" x14ac:dyDescent="0.25">
      <c r="A11" s="33"/>
      <c r="B11" s="33"/>
      <c r="C11" s="33"/>
      <c r="D11" s="33"/>
      <c r="E11" s="33"/>
      <c r="F11" s="58" t="s">
        <v>5</v>
      </c>
      <c r="G11" s="59"/>
      <c r="H11" s="59"/>
      <c r="I11" s="59"/>
      <c r="J11" s="59"/>
      <c r="K11" s="59"/>
      <c r="L11" s="60"/>
      <c r="M11" s="42" t="s">
        <v>27</v>
      </c>
      <c r="N11" s="58" t="s">
        <v>9</v>
      </c>
      <c r="O11" s="60"/>
    </row>
    <row r="12" spans="1:17" s="41" customFormat="1" ht="99" customHeight="1" thickBot="1" x14ac:dyDescent="0.3">
      <c r="A12" s="13" t="s">
        <v>4</v>
      </c>
      <c r="B12" s="13" t="s">
        <v>17</v>
      </c>
      <c r="C12" s="8" t="s">
        <v>10</v>
      </c>
      <c r="D12" s="8" t="s">
        <v>11</v>
      </c>
      <c r="E12" s="8" t="s">
        <v>12</v>
      </c>
      <c r="F12" s="12" t="s">
        <v>24</v>
      </c>
      <c r="G12" s="12" t="s">
        <v>25</v>
      </c>
      <c r="H12" s="12" t="s">
        <v>26</v>
      </c>
      <c r="I12" s="12" t="s">
        <v>13</v>
      </c>
      <c r="J12" s="12" t="s">
        <v>7</v>
      </c>
      <c r="K12" s="15" t="s">
        <v>3</v>
      </c>
      <c r="L12" s="16" t="s">
        <v>2</v>
      </c>
      <c r="M12" s="8" t="s">
        <v>14</v>
      </c>
      <c r="N12" s="12" t="s">
        <v>15</v>
      </c>
      <c r="O12" s="12" t="s">
        <v>20</v>
      </c>
      <c r="P12" s="12" t="s">
        <v>22</v>
      </c>
      <c r="Q12" s="12" t="s">
        <v>23</v>
      </c>
    </row>
    <row r="13" spans="1:17" s="41" customFormat="1" ht="99" customHeight="1" thickBot="1" x14ac:dyDescent="0.3">
      <c r="A13" s="13">
        <v>1</v>
      </c>
      <c r="B13" s="73" t="s">
        <v>28</v>
      </c>
      <c r="C13" s="51" t="s">
        <v>35</v>
      </c>
      <c r="D13" s="8" t="s">
        <v>16</v>
      </c>
      <c r="E13" s="8">
        <v>1</v>
      </c>
      <c r="F13" s="52">
        <v>3710</v>
      </c>
      <c r="G13" s="52">
        <v>3700</v>
      </c>
      <c r="H13" s="52">
        <v>3715</v>
      </c>
      <c r="I13" s="8"/>
      <c r="J13" s="35">
        <f>AVERAGE(F13:H13)</f>
        <v>3708.33</v>
      </c>
      <c r="K13" s="35">
        <f t="shared" ref="K13" si="0">STDEV(F13:I13)</f>
        <v>7.64</v>
      </c>
      <c r="L13" s="36">
        <f t="shared" ref="L13" si="1">K13/J13</f>
        <v>2E-3</v>
      </c>
      <c r="M13" s="35"/>
      <c r="N13" s="35">
        <f>E13*J13</f>
        <v>3708.33</v>
      </c>
      <c r="O13" s="37" t="s">
        <v>21</v>
      </c>
      <c r="P13" s="34">
        <f>MIN(F13:I13)</f>
        <v>3700</v>
      </c>
      <c r="Q13" s="35">
        <f>P13*E13</f>
        <v>3700</v>
      </c>
    </row>
    <row r="14" spans="1:17" s="41" customFormat="1" ht="99" customHeight="1" thickBot="1" x14ac:dyDescent="0.3">
      <c r="A14" s="13">
        <v>2</v>
      </c>
      <c r="B14" s="74" t="s">
        <v>29</v>
      </c>
      <c r="C14" s="51" t="s">
        <v>36</v>
      </c>
      <c r="D14" s="8" t="s">
        <v>16</v>
      </c>
      <c r="E14" s="8">
        <v>2</v>
      </c>
      <c r="F14" s="52">
        <v>705</v>
      </c>
      <c r="G14" s="52">
        <v>700</v>
      </c>
      <c r="H14" s="52">
        <v>709</v>
      </c>
      <c r="I14" s="8"/>
      <c r="J14" s="35">
        <f t="shared" ref="J14:J21" si="2">AVERAGE(F14:I14)</f>
        <v>704.67</v>
      </c>
      <c r="K14" s="35">
        <f t="shared" ref="K14:K21" si="3">STDEV(F14:I14)</f>
        <v>4.51</v>
      </c>
      <c r="L14" s="36">
        <f t="shared" ref="L14:L21" si="4">K14/J14</f>
        <v>6.0000000000000001E-3</v>
      </c>
      <c r="M14" s="35"/>
      <c r="N14" s="35">
        <f t="shared" ref="N14:N21" si="5">E14*J14</f>
        <v>1409.34</v>
      </c>
      <c r="O14" s="37" t="s">
        <v>21</v>
      </c>
      <c r="P14" s="34">
        <f t="shared" ref="P14:P21" si="6">MIN(F14:I14)</f>
        <v>700</v>
      </c>
      <c r="Q14" s="35">
        <f>P14*E14</f>
        <v>1400</v>
      </c>
    </row>
    <row r="15" spans="1:17" s="41" customFormat="1" ht="99" customHeight="1" thickBot="1" x14ac:dyDescent="0.3">
      <c r="A15" s="13">
        <v>3</v>
      </c>
      <c r="B15" s="74" t="s">
        <v>30</v>
      </c>
      <c r="C15" s="51" t="s">
        <v>37</v>
      </c>
      <c r="D15" s="8" t="s">
        <v>16</v>
      </c>
      <c r="E15" s="8">
        <v>3</v>
      </c>
      <c r="F15" s="52">
        <v>2920</v>
      </c>
      <c r="G15" s="52">
        <v>2900</v>
      </c>
      <c r="H15" s="52">
        <v>2925</v>
      </c>
      <c r="I15" s="8"/>
      <c r="J15" s="35">
        <f t="shared" ref="J15" si="7">AVERAGE(F15:I15)</f>
        <v>2915</v>
      </c>
      <c r="K15" s="35">
        <f t="shared" ref="K15" si="8">STDEV(F15:I15)</f>
        <v>13.23</v>
      </c>
      <c r="L15" s="36">
        <f t="shared" ref="L15" si="9">K15/J15</f>
        <v>5.0000000000000001E-3</v>
      </c>
      <c r="M15" s="35"/>
      <c r="N15" s="35">
        <f>E15*J15</f>
        <v>8745</v>
      </c>
      <c r="O15" s="37" t="s">
        <v>21</v>
      </c>
      <c r="P15" s="34">
        <f t="shared" ref="P15" si="10">MIN(F15:I15)</f>
        <v>2900</v>
      </c>
      <c r="Q15" s="35">
        <f t="shared" ref="Q15:Q16" si="11">P15*E15</f>
        <v>8700</v>
      </c>
    </row>
    <row r="16" spans="1:17" s="41" customFormat="1" ht="99" customHeight="1" thickBot="1" x14ac:dyDescent="0.3">
      <c r="A16" s="13">
        <v>4</v>
      </c>
      <c r="B16" s="74" t="s">
        <v>30</v>
      </c>
      <c r="C16" s="51" t="s">
        <v>38</v>
      </c>
      <c r="D16" s="8" t="s">
        <v>16</v>
      </c>
      <c r="E16" s="8">
        <v>3</v>
      </c>
      <c r="F16" s="52">
        <v>2200.9</v>
      </c>
      <c r="G16" s="52">
        <v>2200</v>
      </c>
      <c r="H16" s="52">
        <v>2208.9</v>
      </c>
      <c r="I16" s="8"/>
      <c r="J16" s="35">
        <f t="shared" si="2"/>
        <v>2203.27</v>
      </c>
      <c r="K16" s="35">
        <f t="shared" si="3"/>
        <v>4.9000000000000004</v>
      </c>
      <c r="L16" s="36">
        <f t="shared" si="4"/>
        <v>2E-3</v>
      </c>
      <c r="M16" s="35"/>
      <c r="N16" s="35">
        <f t="shared" si="5"/>
        <v>6609.81</v>
      </c>
      <c r="O16" s="37" t="s">
        <v>21</v>
      </c>
      <c r="P16" s="34">
        <f t="shared" si="6"/>
        <v>2200</v>
      </c>
      <c r="Q16" s="35">
        <f t="shared" si="11"/>
        <v>6600</v>
      </c>
    </row>
    <row r="17" spans="1:17" s="41" customFormat="1" ht="99" customHeight="1" thickBot="1" x14ac:dyDescent="0.3">
      <c r="A17" s="13">
        <v>5</v>
      </c>
      <c r="B17" s="74" t="s">
        <v>30</v>
      </c>
      <c r="C17" s="51" t="s">
        <v>39</v>
      </c>
      <c r="D17" s="8" t="s">
        <v>16</v>
      </c>
      <c r="E17" s="8">
        <v>3</v>
      </c>
      <c r="F17" s="52">
        <v>4202</v>
      </c>
      <c r="G17" s="52">
        <v>4200</v>
      </c>
      <c r="H17" s="52">
        <v>4205</v>
      </c>
      <c r="I17" s="8"/>
      <c r="J17" s="35">
        <f t="shared" si="2"/>
        <v>4202.33</v>
      </c>
      <c r="K17" s="35">
        <f t="shared" si="3"/>
        <v>2.52</v>
      </c>
      <c r="L17" s="36">
        <f t="shared" si="4"/>
        <v>1E-3</v>
      </c>
      <c r="M17" s="35"/>
      <c r="N17" s="35">
        <f t="shared" si="5"/>
        <v>12606.99</v>
      </c>
      <c r="O17" s="37" t="s">
        <v>21</v>
      </c>
      <c r="P17" s="34">
        <f t="shared" si="6"/>
        <v>4200</v>
      </c>
      <c r="Q17" s="35">
        <f t="shared" ref="Q16:Q21" si="12">P17*E17</f>
        <v>12600</v>
      </c>
    </row>
    <row r="18" spans="1:17" s="41" customFormat="1" ht="99" customHeight="1" thickBot="1" x14ac:dyDescent="0.3">
      <c r="A18" s="13">
        <v>6</v>
      </c>
      <c r="B18" s="74" t="s">
        <v>31</v>
      </c>
      <c r="C18" s="51" t="s">
        <v>40</v>
      </c>
      <c r="D18" s="8" t="s">
        <v>16</v>
      </c>
      <c r="E18" s="8">
        <v>6</v>
      </c>
      <c r="F18" s="52">
        <v>309</v>
      </c>
      <c r="G18" s="52">
        <v>300</v>
      </c>
      <c r="H18" s="52">
        <v>309.60000000000002</v>
      </c>
      <c r="I18" s="8"/>
      <c r="J18" s="35">
        <f t="shared" si="2"/>
        <v>306.2</v>
      </c>
      <c r="K18" s="35">
        <f t="shared" si="3"/>
        <v>5.38</v>
      </c>
      <c r="L18" s="36">
        <f t="shared" si="4"/>
        <v>1.7999999999999999E-2</v>
      </c>
      <c r="M18" s="35"/>
      <c r="N18" s="35">
        <f t="shared" si="5"/>
        <v>1837.2</v>
      </c>
      <c r="O18" s="37" t="s">
        <v>21</v>
      </c>
      <c r="P18" s="34">
        <f t="shared" si="6"/>
        <v>300</v>
      </c>
      <c r="Q18" s="35">
        <f>P18*E18</f>
        <v>1800</v>
      </c>
    </row>
    <row r="19" spans="1:17" s="41" customFormat="1" ht="99" customHeight="1" thickBot="1" x14ac:dyDescent="0.3">
      <c r="A19" s="13">
        <v>7</v>
      </c>
      <c r="B19" s="74" t="s">
        <v>32</v>
      </c>
      <c r="C19" s="51" t="s">
        <v>41</v>
      </c>
      <c r="D19" s="8" t="s">
        <v>16</v>
      </c>
      <c r="E19" s="8">
        <v>1</v>
      </c>
      <c r="F19" s="52">
        <v>3510</v>
      </c>
      <c r="G19" s="52">
        <v>3500</v>
      </c>
      <c r="H19" s="52">
        <v>3511</v>
      </c>
      <c r="I19" s="8"/>
      <c r="J19" s="35">
        <f t="shared" si="2"/>
        <v>3507</v>
      </c>
      <c r="K19" s="35">
        <f t="shared" si="3"/>
        <v>6.08</v>
      </c>
      <c r="L19" s="36">
        <f t="shared" si="4"/>
        <v>2E-3</v>
      </c>
      <c r="M19" s="35"/>
      <c r="N19" s="35">
        <f t="shared" si="5"/>
        <v>3507</v>
      </c>
      <c r="O19" s="37" t="s">
        <v>21</v>
      </c>
      <c r="P19" s="34">
        <f t="shared" si="6"/>
        <v>3500</v>
      </c>
      <c r="Q19" s="35">
        <f t="shared" si="12"/>
        <v>3500</v>
      </c>
    </row>
    <row r="20" spans="1:17" s="41" customFormat="1" ht="99" customHeight="1" thickBot="1" x14ac:dyDescent="0.3">
      <c r="A20" s="13">
        <v>8</v>
      </c>
      <c r="B20" s="74" t="s">
        <v>33</v>
      </c>
      <c r="C20" s="51" t="s">
        <v>42</v>
      </c>
      <c r="D20" s="8" t="s">
        <v>16</v>
      </c>
      <c r="E20" s="8">
        <v>2</v>
      </c>
      <c r="F20" s="52">
        <v>257</v>
      </c>
      <c r="G20" s="52">
        <v>250</v>
      </c>
      <c r="H20" s="52">
        <v>259</v>
      </c>
      <c r="I20" s="8"/>
      <c r="J20" s="35">
        <f t="shared" si="2"/>
        <v>255.33</v>
      </c>
      <c r="K20" s="35">
        <f t="shared" si="3"/>
        <v>4.7300000000000004</v>
      </c>
      <c r="L20" s="36">
        <f t="shared" si="4"/>
        <v>1.9E-2</v>
      </c>
      <c r="M20" s="35"/>
      <c r="N20" s="35">
        <f t="shared" si="5"/>
        <v>510.66</v>
      </c>
      <c r="O20" s="53" t="s">
        <v>21</v>
      </c>
      <c r="P20" s="34">
        <f t="shared" si="6"/>
        <v>250</v>
      </c>
      <c r="Q20" s="35">
        <f t="shared" si="12"/>
        <v>500</v>
      </c>
    </row>
    <row r="21" spans="1:17" s="41" customFormat="1" ht="99" customHeight="1" thickBot="1" x14ac:dyDescent="0.3">
      <c r="A21" s="13">
        <v>9</v>
      </c>
      <c r="B21" s="74" t="s">
        <v>34</v>
      </c>
      <c r="C21" s="51" t="s">
        <v>43</v>
      </c>
      <c r="D21" s="8" t="s">
        <v>16</v>
      </c>
      <c r="E21" s="8">
        <v>1</v>
      </c>
      <c r="F21" s="52">
        <v>2808</v>
      </c>
      <c r="G21" s="52">
        <v>2800</v>
      </c>
      <c r="H21" s="52">
        <v>2809</v>
      </c>
      <c r="I21" s="8"/>
      <c r="J21" s="35">
        <f t="shared" si="2"/>
        <v>2805.67</v>
      </c>
      <c r="K21" s="35">
        <f t="shared" si="3"/>
        <v>4.93</v>
      </c>
      <c r="L21" s="36">
        <f t="shared" si="4"/>
        <v>2E-3</v>
      </c>
      <c r="M21" s="35"/>
      <c r="N21" s="35">
        <f t="shared" si="5"/>
        <v>2805.67</v>
      </c>
      <c r="O21" s="53" t="s">
        <v>21</v>
      </c>
      <c r="P21" s="34">
        <f t="shared" si="6"/>
        <v>2800</v>
      </c>
      <c r="Q21" s="35">
        <f t="shared" si="12"/>
        <v>2800</v>
      </c>
    </row>
    <row r="22" spans="1:17" s="41" customFormat="1" ht="15.75" x14ac:dyDescent="0.25">
      <c r="A22" s="61" t="s">
        <v>19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32"/>
      <c r="N22" s="38">
        <f>SUM(N13:N21)</f>
        <v>41740</v>
      </c>
      <c r="O22" s="43"/>
      <c r="P22" s="44"/>
      <c r="Q22" s="38">
        <f>SUM(Q13:Q21)</f>
        <v>41600</v>
      </c>
    </row>
    <row r="23" spans="1:17" s="41" customFormat="1" ht="30.75" customHeight="1" x14ac:dyDescent="0.25">
      <c r="A23" s="6"/>
      <c r="B23" s="6"/>
      <c r="C23" s="6"/>
      <c r="D23" s="6"/>
      <c r="E23" s="6"/>
      <c r="F23" s="39"/>
      <c r="G23" s="39"/>
      <c r="H23" s="39"/>
      <c r="I23" s="39"/>
      <c r="J23" s="39"/>
      <c r="K23" s="39"/>
      <c r="L23" s="40"/>
      <c r="M23" s="45"/>
      <c r="N23" s="46"/>
      <c r="O23" s="46"/>
    </row>
    <row r="24" spans="1:17" s="47" customFormat="1" ht="32.25" customHeight="1" x14ac:dyDescent="0.25">
      <c r="A24" s="67" t="s">
        <v>44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9"/>
    </row>
    <row r="25" spans="1:17" s="47" customForma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7" s="48" customFormat="1" ht="15.75" x14ac:dyDescent="0.25">
      <c r="A26" s="70" t="s">
        <v>6</v>
      </c>
      <c r="B26" s="70"/>
      <c r="C26" s="70"/>
      <c r="D26" s="23"/>
      <c r="E26" s="71"/>
      <c r="F26" s="72"/>
      <c r="G26" s="21"/>
      <c r="H26" s="21"/>
      <c r="I26" s="2"/>
      <c r="J26" s="2"/>
      <c r="K26" s="2"/>
      <c r="L26" s="2"/>
    </row>
    <row r="27" spans="1:17" s="48" customFormat="1" ht="15.75" x14ac:dyDescent="0.25">
      <c r="D27" s="49"/>
      <c r="E27" s="49"/>
      <c r="F27" s="18"/>
      <c r="G27" s="18"/>
      <c r="H27" s="50"/>
      <c r="I27" s="50"/>
    </row>
    <row r="28" spans="1:17" ht="15.75" customHeight="1" x14ac:dyDescent="0.25">
      <c r="F28" s="19"/>
      <c r="G28" s="19"/>
      <c r="H28" s="4"/>
      <c r="I28" s="4"/>
    </row>
    <row r="29" spans="1:17" s="9" customFormat="1" ht="11.25" customHeight="1" x14ac:dyDescent="0.25">
      <c r="A29" s="70"/>
      <c r="B29" s="70"/>
      <c r="C29" s="70"/>
      <c r="D29" s="70"/>
      <c r="E29" s="70"/>
      <c r="F29" s="2"/>
      <c r="G29" s="25"/>
      <c r="H29" s="21"/>
      <c r="I29" s="25"/>
      <c r="J29" s="25"/>
      <c r="K29"/>
      <c r="L29" s="22"/>
      <c r="M29"/>
      <c r="N29"/>
      <c r="O29"/>
    </row>
    <row r="30" spans="1:17" x14ac:dyDescent="0.25">
      <c r="A30" s="9"/>
      <c r="B30" s="9"/>
      <c r="C30" s="9"/>
      <c r="D30" s="9"/>
      <c r="E30" s="9"/>
      <c r="F30" s="7"/>
      <c r="G30" s="26"/>
      <c r="H30" s="66"/>
      <c r="I30" s="66"/>
      <c r="J30" s="27"/>
      <c r="K30" s="9"/>
      <c r="L30" s="24"/>
      <c r="M30" s="9"/>
      <c r="N30" s="9"/>
      <c r="O30" s="9"/>
    </row>
    <row r="31" spans="1:17" x14ac:dyDescent="0.25">
      <c r="F31" s="3"/>
      <c r="G31" s="3"/>
      <c r="L31" s="22"/>
    </row>
    <row r="32" spans="1:17" x14ac:dyDescent="0.25">
      <c r="F32" s="3"/>
      <c r="G32" s="3"/>
      <c r="J32" s="1"/>
    </row>
  </sheetData>
  <mergeCells count="13">
    <mergeCell ref="H30:I30"/>
    <mergeCell ref="A24:O24"/>
    <mergeCell ref="A26:C26"/>
    <mergeCell ref="E26:F26"/>
    <mergeCell ref="A29:E29"/>
    <mergeCell ref="A4:O4"/>
    <mergeCell ref="A10:L10"/>
    <mergeCell ref="F11:L11"/>
    <mergeCell ref="N11:O11"/>
    <mergeCell ref="A22:L22"/>
    <mergeCell ref="A6:O6"/>
    <mergeCell ref="A7:O7"/>
    <mergeCell ref="A8:O8"/>
  </mergeCells>
  <pageMargins left="0.15748031496062992" right="0" top="0.55118110236220474" bottom="0.55118110236220474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Оборудование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2026-03-24T07:34:58Z</cp:lastPrinted>
  <dcterms:created xsi:type="dcterms:W3CDTF">2014-02-20T07:55:18Z</dcterms:created>
  <dcterms:modified xsi:type="dcterms:W3CDTF">2026-04-28T10:39:20Z</dcterms:modified>
</cp:coreProperties>
</file>