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filterPrivacy="1" defaultThemeVersion="124226"/>
  <xr:revisionPtr revIDLastSave="0" documentId="13_ncr:1_{27932A0C-0D91-49C1-A29E-4FEAFFF9F27E}" xr6:coauthVersionLast="47" xr6:coauthVersionMax="47" xr10:uidLastSave="{00000000-0000-0000-0000-000000000000}"/>
  <bookViews>
    <workbookView xWindow="29610" yWindow="1800" windowWidth="21600" windowHeight="11385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8" i="1" l="1"/>
  <c r="L18" i="1" s="1"/>
  <c r="I17" i="1"/>
  <c r="L17" i="1" s="1"/>
  <c r="I16" i="1"/>
  <c r="L16" i="1" s="1"/>
  <c r="M16" i="1" s="1"/>
  <c r="N16" i="1" s="1"/>
  <c r="I15" i="1"/>
  <c r="L15" i="1" s="1"/>
  <c r="O15" i="1" s="1"/>
  <c r="I14" i="1"/>
  <c r="L14" i="1" s="1"/>
  <c r="I13" i="1"/>
  <c r="L13" i="1" s="1"/>
  <c r="I12" i="1"/>
  <c r="L12" i="1" s="1"/>
  <c r="I11" i="1"/>
  <c r="L11" i="1" s="1"/>
  <c r="I23" i="1"/>
  <c r="L23" i="1" s="1"/>
  <c r="I22" i="1"/>
  <c r="L22" i="1" s="1"/>
  <c r="I21" i="1"/>
  <c r="L21" i="1" s="1"/>
  <c r="I20" i="1"/>
  <c r="L20" i="1" s="1"/>
  <c r="I19" i="1"/>
  <c r="L19" i="1" s="1"/>
  <c r="O16" i="1" l="1"/>
  <c r="O18" i="1"/>
  <c r="M18" i="1"/>
  <c r="N18" i="1" s="1"/>
  <c r="O17" i="1"/>
  <c r="M17" i="1"/>
  <c r="N17" i="1" s="1"/>
  <c r="O11" i="1"/>
  <c r="M11" i="1"/>
  <c r="N11" i="1" s="1"/>
  <c r="O12" i="1"/>
  <c r="M12" i="1"/>
  <c r="N12" i="1" s="1"/>
  <c r="O14" i="1"/>
  <c r="M14" i="1"/>
  <c r="N14" i="1" s="1"/>
  <c r="O13" i="1"/>
  <c r="M13" i="1"/>
  <c r="N13" i="1" s="1"/>
  <c r="M15" i="1"/>
  <c r="N15" i="1" s="1"/>
  <c r="O23" i="1"/>
  <c r="O24" i="1" s="1"/>
  <c r="M23" i="1"/>
  <c r="N23" i="1" s="1"/>
  <c r="O22" i="1"/>
  <c r="M22" i="1"/>
  <c r="N22" i="1" s="1"/>
  <c r="O21" i="1"/>
  <c r="M21" i="1"/>
  <c r="N21" i="1" s="1"/>
  <c r="O20" i="1"/>
  <c r="M20" i="1"/>
  <c r="N20" i="1" s="1"/>
  <c r="O19" i="1"/>
  <c r="M19" i="1"/>
  <c r="N19" i="1" s="1"/>
</calcChain>
</file>

<file path=xl/sharedStrings.xml><?xml version="1.0" encoding="utf-8"?>
<sst xmlns="http://schemas.openxmlformats.org/spreadsheetml/2006/main" count="78" uniqueCount="39">
  <si>
    <t>-</t>
  </si>
  <si>
    <t>№ п/п</t>
  </si>
  <si>
    <t>Наименование товара, работы, услуги</t>
  </si>
  <si>
    <t>Номер источника ценовой информации (ИЦИ №i) и цена единицы товара, работы, услуги ,представленная i-тым ИЦИ (Цi),руб.</t>
  </si>
  <si>
    <t>Объем оказываемых услуг, ед.</t>
  </si>
  <si>
    <t>n-кол-во значений используемых в расчете</t>
  </si>
  <si>
    <t>Определение однородности совокупности значений выявленных цен</t>
  </si>
  <si>
    <t>НМЦК, руб.</t>
  </si>
  <si>
    <t>ИЦИ 1</t>
  </si>
  <si>
    <t>ИЦИ 2</t>
  </si>
  <si>
    <t>ИЦИ 3</t>
  </si>
  <si>
    <t>&lt;ц&gt;-средн. арифм. величина цены единицы услуги, руб.</t>
  </si>
  <si>
    <t>Среднее квадратичное отклонение</t>
  </si>
  <si>
    <t>V-коэффициент вариации</t>
  </si>
  <si>
    <t xml:space="preserve">Начальник планово-экономического отдела </t>
  </si>
  <si>
    <t>Курочкина Е.В.</t>
  </si>
  <si>
    <t>Расчет и обоснование НМЦК</t>
  </si>
  <si>
    <t>Используемый метод определения НМЦК с обоснованием</t>
  </si>
  <si>
    <t xml:space="preserve">Метод сопоставимых рыночных цен (анализ рынка) как приоритетный метод в соответствии с  Приказом Министерства экономического развития Российской Федерации от 02 октября 2013 года  № 567 "Об утверждении Методических рекомендаций по применению методов определения начальной (максимальной) цены контракта, цены контракта , заключаемого с единственным поставщиком (подрядчиком, исполнителем)" 								</t>
  </si>
  <si>
    <t>Заказчиком был направлен запрос о предоставлении ценовой информации (5) поставщикам, обладающим опытом поставок соответствующих товаров. Ответы на запрос получены от 3-х поставщиков.</t>
  </si>
  <si>
    <t>Начальная (максимальная) цена контракта, руб-коп</t>
  </si>
  <si>
    <t>ГБУ ДО СШОР по легкой атлетике и фехтованию Выборгского района</t>
  </si>
  <si>
    <t>Ед.изм.</t>
  </si>
  <si>
    <t>ИТОГО (общего пользования) : НМЦК</t>
  </si>
  <si>
    <t>Закупка короткой спортивной легкоатлетической формы</t>
  </si>
  <si>
    <t>пара</t>
  </si>
  <si>
    <t>Шиповки легкоатлетические NIKE Rival SD 2   или "эквивалент"</t>
  </si>
  <si>
    <t>Шиповки легкоатлетические NIKE MAX FLY 2 или "эквивалент"</t>
  </si>
  <si>
    <t>Шиповки легкоатлетическиеADIDAS Adizero Prime SP4 или "эквивалент"</t>
  </si>
  <si>
    <t>Шиповки легкоатлетические NIKE LJ Elite   или "эквивалент"</t>
  </si>
  <si>
    <t>Шиповки легкоатлетические ADIDAS Adizero  LJ или "эквивалент"</t>
  </si>
  <si>
    <t>Шиповки легкоатлетические NIKE Super Fly или "эквивалент"</t>
  </si>
  <si>
    <t>Шиповки легкоатлетические NIKE Viktory 2  или "эквивалент"</t>
  </si>
  <si>
    <t>Шиповки легкоатлетические NIKE Dragonfly 2 или "эквивалент"</t>
  </si>
  <si>
    <t>Обувь для метания NIKE Rotational 6   или "эквивалент"</t>
  </si>
  <si>
    <t>Шиповки легкоатлетические ADIDAS Adizero  Shot Put или "эквивалент"</t>
  </si>
  <si>
    <t>Шиповки легкоатлетические NIKE PV  или "эквивалент"</t>
  </si>
  <si>
    <t>Шиповки легкоатлетические NIKE HJ Elite   или "эквивалент"</t>
  </si>
  <si>
    <t>Шиповки легкоатлетические NIKE TJ Elite 3  или "эквивалент"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</si>
</sst>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₽&quot;_-;\-* #,##0.00\ &quot;₽&quot;_-;_-* &quot;-&quot;??\ &quot;₽&quot;_-;_-@_-"/>
  </numFmts>
  <fonts count="14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vertAlign val="superscript"/>
      <sz val="9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4" fontId="13" fillId="0" borderId="0" applyFont="0" applyFill="0" applyBorder="0" applyAlignment="0" applyProtection="0"/>
  </cellStyleXfs>
  <cellXfs count="56">
    <xf numFmtId="0" fontId="0" fillId="0" borderId="0" xfId="0"/>
    <xf numFmtId="2" fontId="5" fillId="0" borderId="1" xfId="0" applyNumberFormat="1" applyFont="1" applyBorder="1" applyAlignment="1">
      <alignment horizontal="center" wrapText="1"/>
    </xf>
    <xf numFmtId="0" fontId="0" fillId="0" borderId="0" xfId="0" applyAlignment="1">
      <alignment wrapText="1"/>
    </xf>
    <xf numFmtId="0" fontId="3" fillId="0" borderId="12" xfId="0" applyFont="1" applyBorder="1" applyAlignment="1">
      <alignment vertical="center" wrapText="1"/>
    </xf>
    <xf numFmtId="0" fontId="2" fillId="0" borderId="16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left" vertical="center" wrapText="1"/>
    </xf>
    <xf numFmtId="2" fontId="2" fillId="0" borderId="16" xfId="0" applyNumberFormat="1" applyFont="1" applyBorder="1" applyAlignment="1">
      <alignment horizontal="center" vertical="center" wrapText="1"/>
    </xf>
    <xf numFmtId="2" fontId="2" fillId="2" borderId="16" xfId="1" applyNumberFormat="1" applyFont="1" applyFill="1" applyBorder="1" applyAlignment="1">
      <alignment horizontal="center" vertical="center" wrapText="1"/>
    </xf>
    <xf numFmtId="2" fontId="2" fillId="2" borderId="16" xfId="0" applyNumberFormat="1" applyFont="1" applyFill="1" applyBorder="1" applyAlignment="1">
      <alignment horizontal="center" vertical="center" wrapText="1"/>
    </xf>
    <xf numFmtId="2" fontId="1" fillId="0" borderId="16" xfId="0" applyNumberFormat="1" applyFont="1" applyBorder="1" applyAlignment="1">
      <alignment horizontal="center" vertical="center" wrapText="1"/>
    </xf>
    <xf numFmtId="2" fontId="0" fillId="0" borderId="0" xfId="0" applyNumberFormat="1"/>
    <xf numFmtId="0" fontId="6" fillId="0" borderId="22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9" xfId="0" applyFont="1" applyBorder="1" applyAlignment="1">
      <alignment vertical="center" wrapText="1"/>
    </xf>
    <xf numFmtId="0" fontId="3" fillId="0" borderId="20" xfId="0" applyFont="1" applyBorder="1" applyAlignment="1">
      <alignment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10" fillId="0" borderId="0" xfId="0" applyFont="1" applyAlignment="1">
      <alignment horizontal="center" wrapText="1"/>
    </xf>
    <xf numFmtId="0" fontId="7" fillId="0" borderId="6" xfId="0" applyFont="1" applyBorder="1" applyAlignment="1">
      <alignment wrapText="1"/>
    </xf>
    <xf numFmtId="0" fontId="11" fillId="0" borderId="7" xfId="0" applyFont="1" applyBorder="1" applyAlignment="1">
      <alignment wrapText="1"/>
    </xf>
    <xf numFmtId="0" fontId="7" fillId="0" borderId="1" xfId="0" applyFont="1" applyBorder="1"/>
    <xf numFmtId="0" fontId="11" fillId="0" borderId="1" xfId="0" applyFont="1" applyBorder="1"/>
    <xf numFmtId="2" fontId="10" fillId="0" borderId="1" xfId="0" applyNumberFormat="1" applyFont="1" applyBorder="1" applyAlignment="1">
      <alignment horizontal="left" wrapText="1"/>
    </xf>
    <xf numFmtId="2" fontId="12" fillId="0" borderId="1" xfId="0" applyNumberFormat="1" applyFont="1" applyBorder="1" applyAlignment="1">
      <alignment horizontal="left" wrapText="1"/>
    </xf>
    <xf numFmtId="0" fontId="8" fillId="0" borderId="6" xfId="0" applyFont="1" applyBorder="1" applyAlignment="1">
      <alignment wrapText="1"/>
    </xf>
    <xf numFmtId="0" fontId="0" fillId="0" borderId="7" xfId="0" applyBorder="1" applyAlignment="1">
      <alignment wrapText="1"/>
    </xf>
    <xf numFmtId="0" fontId="0" fillId="0" borderId="8" xfId="0" applyBorder="1" applyAlignment="1">
      <alignment wrapText="1"/>
    </xf>
    <xf numFmtId="0" fontId="10" fillId="0" borderId="9" xfId="0" applyFont="1" applyBorder="1" applyAlignment="1">
      <alignment horizontal="center" wrapText="1"/>
    </xf>
    <xf numFmtId="0" fontId="5" fillId="0" borderId="9" xfId="0" applyFont="1" applyBorder="1" applyAlignment="1">
      <alignment horizontal="center" wrapText="1"/>
    </xf>
    <xf numFmtId="0" fontId="7" fillId="0" borderId="10" xfId="0" applyFont="1" applyBorder="1" applyAlignment="1">
      <alignment wrapText="1"/>
    </xf>
    <xf numFmtId="0" fontId="11" fillId="0" borderId="10" xfId="0" applyFont="1" applyBorder="1" applyAlignment="1">
      <alignment wrapText="1"/>
    </xf>
    <xf numFmtId="0" fontId="9" fillId="0" borderId="4" xfId="0" applyFont="1" applyBorder="1" applyAlignment="1">
      <alignment horizontal="center" wrapText="1"/>
    </xf>
    <xf numFmtId="0" fontId="9" fillId="0" borderId="15" xfId="0" applyFont="1" applyBorder="1" applyAlignment="1">
      <alignment horizontal="center" wrapText="1"/>
    </xf>
    <xf numFmtId="0" fontId="3" fillId="0" borderId="2" xfId="0" applyFont="1" applyBorder="1" applyAlignment="1">
      <alignment vertical="center" wrapText="1"/>
    </xf>
    <xf numFmtId="0" fontId="3" fillId="0" borderId="24" xfId="0" applyFont="1" applyBorder="1" applyAlignment="1">
      <alignment vertical="center" wrapText="1"/>
    </xf>
    <xf numFmtId="0" fontId="5" fillId="0" borderId="6" xfId="0" applyFont="1" applyBorder="1" applyAlignment="1">
      <alignment horizontal="right" wrapText="1"/>
    </xf>
    <xf numFmtId="0" fontId="4" fillId="0" borderId="9" xfId="0" applyFont="1" applyBorder="1" applyAlignment="1">
      <alignment horizontal="right" wrapText="1"/>
    </xf>
    <xf numFmtId="0" fontId="4" fillId="0" borderId="7" xfId="0" applyFont="1" applyBorder="1" applyAlignment="1">
      <alignment horizontal="right" wrapText="1"/>
    </xf>
    <xf numFmtId="0" fontId="4" fillId="0" borderId="8" xfId="0" applyFont="1" applyBorder="1" applyAlignment="1">
      <alignment horizontal="right" wrapText="1"/>
    </xf>
    <xf numFmtId="0" fontId="3" fillId="0" borderId="11" xfId="0" applyFont="1" applyBorder="1" applyAlignment="1">
      <alignment vertical="center" wrapText="1"/>
    </xf>
    <xf numFmtId="0" fontId="3" fillId="0" borderId="13" xfId="0" applyFont="1" applyBorder="1" applyAlignment="1">
      <alignment vertical="center" wrapText="1"/>
    </xf>
    <xf numFmtId="0" fontId="3" fillId="0" borderId="17" xfId="0" applyFont="1" applyBorder="1" applyAlignment="1">
      <alignment vertical="center" wrapText="1"/>
    </xf>
    <xf numFmtId="0" fontId="3" fillId="0" borderId="18" xfId="0" applyFont="1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</cellXfs>
  <cellStyles count="2">
    <cellStyle name="Денежный" xfId="1" builtinId="4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7</xdr:row>
      <xdr:rowOff>0</xdr:rowOff>
    </xdr:from>
    <xdr:to>
      <xdr:col>8</xdr:col>
      <xdr:colOff>425450</xdr:colOff>
      <xdr:row>7</xdr:row>
      <xdr:rowOff>285750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438150"/>
          <a:ext cx="425450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8"/>
  <sheetViews>
    <sheetView tabSelected="1" workbookViewId="0">
      <selection activeCell="B18" sqref="B18"/>
    </sheetView>
  </sheetViews>
  <sheetFormatPr defaultRowHeight="15" x14ac:dyDescent="0.25"/>
  <cols>
    <col min="1" max="1" width="3.140625" customWidth="1"/>
    <col min="2" max="2" width="36.5703125" style="2" customWidth="1"/>
    <col min="3" max="3" width="6.7109375" style="2" customWidth="1"/>
    <col min="4" max="4" width="14.140625" style="2" customWidth="1"/>
    <col min="5" max="5" width="12" style="2" customWidth="1"/>
    <col min="6" max="6" width="12.85546875" style="2" customWidth="1"/>
    <col min="7" max="7" width="3.5703125" style="2" customWidth="1"/>
    <col min="8" max="8" width="3.42578125" style="2" customWidth="1"/>
    <col min="9" max="9" width="9.7109375" style="2" customWidth="1"/>
    <col min="10" max="10" width="7" style="2" customWidth="1"/>
    <col min="11" max="11" width="8" style="2" customWidth="1"/>
    <col min="12" max="12" width="11" style="2" customWidth="1"/>
    <col min="13" max="13" width="10.140625" style="2" customWidth="1"/>
    <col min="14" max="14" width="10.7109375" style="2" customWidth="1"/>
    <col min="15" max="15" width="15" style="2" customWidth="1"/>
    <col min="17" max="17" width="11.5703125" bestFit="1" customWidth="1"/>
  </cols>
  <sheetData>
    <row r="1" spans="1:15" ht="18.75" customHeight="1" x14ac:dyDescent="0.3">
      <c r="A1" s="28" t="s">
        <v>16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</row>
    <row r="2" spans="1:15" ht="18.75" customHeight="1" x14ac:dyDescent="0.3">
      <c r="A2" s="38" t="s">
        <v>21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1:15" ht="116.25" customHeight="1" x14ac:dyDescent="0.3">
      <c r="A3" s="29" t="s">
        <v>17</v>
      </c>
      <c r="B3" s="30"/>
      <c r="C3" s="30"/>
      <c r="D3" s="30"/>
      <c r="E3" s="30"/>
      <c r="F3" s="30"/>
      <c r="G3" s="30"/>
      <c r="H3" s="30"/>
      <c r="I3" s="35" t="s">
        <v>18</v>
      </c>
      <c r="J3" s="36"/>
      <c r="K3" s="36"/>
      <c r="L3" s="36"/>
      <c r="M3" s="36"/>
      <c r="N3" s="36"/>
      <c r="O3" s="37"/>
    </row>
    <row r="4" spans="1:15" ht="18.75" x14ac:dyDescent="0.3">
      <c r="A4" s="31" t="s">
        <v>20</v>
      </c>
      <c r="B4" s="32"/>
      <c r="C4" s="32"/>
      <c r="D4" s="32"/>
      <c r="E4" s="32"/>
      <c r="F4" s="32"/>
      <c r="G4" s="32"/>
      <c r="H4" s="32"/>
      <c r="I4" s="33">
        <v>419210</v>
      </c>
      <c r="J4" s="34"/>
      <c r="K4" s="34"/>
      <c r="L4" s="34"/>
      <c r="M4" s="34"/>
      <c r="N4" s="34"/>
      <c r="O4" s="34"/>
    </row>
    <row r="5" spans="1:15" ht="39" customHeight="1" thickBot="1" x14ac:dyDescent="0.35">
      <c r="A5" s="40" t="s">
        <v>19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</row>
    <row r="6" spans="1:15" ht="28.5" customHeight="1" thickBot="1" x14ac:dyDescent="0.3">
      <c r="A6" s="42"/>
      <c r="B6" s="43"/>
      <c r="C6" s="43"/>
      <c r="D6" s="43"/>
      <c r="E6" s="43"/>
      <c r="F6" s="43"/>
      <c r="G6" s="43"/>
      <c r="H6" s="43"/>
      <c r="I6" s="43"/>
      <c r="J6" s="42"/>
      <c r="K6" s="42"/>
      <c r="L6" s="42"/>
      <c r="M6" s="42"/>
      <c r="N6" s="42"/>
      <c r="O6" s="42"/>
    </row>
    <row r="7" spans="1:15" ht="34.5" customHeight="1" thickBot="1" x14ac:dyDescent="0.3">
      <c r="A7" s="50" t="s">
        <v>1</v>
      </c>
      <c r="B7" s="20" t="s">
        <v>2</v>
      </c>
      <c r="C7" s="22" t="s">
        <v>22</v>
      </c>
      <c r="D7" s="52" t="s">
        <v>3</v>
      </c>
      <c r="E7" s="52"/>
      <c r="F7" s="52"/>
      <c r="G7" s="52"/>
      <c r="H7" s="52"/>
      <c r="I7" s="53"/>
      <c r="J7" s="54" t="s">
        <v>4</v>
      </c>
      <c r="K7" s="44" t="s">
        <v>5</v>
      </c>
      <c r="L7" s="17" t="s">
        <v>6</v>
      </c>
      <c r="M7" s="18"/>
      <c r="N7" s="19"/>
      <c r="O7" s="44" t="s">
        <v>7</v>
      </c>
    </row>
    <row r="8" spans="1:15" ht="75" customHeight="1" x14ac:dyDescent="0.25">
      <c r="A8" s="51"/>
      <c r="B8" s="21"/>
      <c r="C8" s="23"/>
      <c r="D8" s="7" t="s">
        <v>8</v>
      </c>
      <c r="E8" s="7" t="s">
        <v>9</v>
      </c>
      <c r="F8" s="7" t="s">
        <v>10</v>
      </c>
      <c r="G8" s="3" t="s">
        <v>0</v>
      </c>
      <c r="H8" s="3" t="s">
        <v>0</v>
      </c>
      <c r="I8" s="14"/>
      <c r="J8" s="55"/>
      <c r="K8" s="45"/>
      <c r="L8" s="3" t="s">
        <v>11</v>
      </c>
      <c r="M8" s="3" t="s">
        <v>12</v>
      </c>
      <c r="N8" s="3" t="s">
        <v>13</v>
      </c>
      <c r="O8" s="45"/>
    </row>
    <row r="9" spans="1:15" x14ac:dyDescent="0.25">
      <c r="A9" s="15">
        <v>1</v>
      </c>
      <c r="B9" s="15">
        <v>2</v>
      </c>
      <c r="C9" s="15">
        <v>3</v>
      </c>
      <c r="D9" s="15">
        <v>4</v>
      </c>
      <c r="E9" s="15">
        <v>5</v>
      </c>
      <c r="F9" s="15">
        <v>6</v>
      </c>
      <c r="G9" s="15">
        <v>7</v>
      </c>
      <c r="H9" s="15">
        <v>8</v>
      </c>
      <c r="I9" s="15">
        <v>9</v>
      </c>
      <c r="J9" s="15">
        <v>10</v>
      </c>
      <c r="K9" s="15">
        <v>11</v>
      </c>
      <c r="L9" s="15">
        <v>12</v>
      </c>
      <c r="M9" s="15">
        <v>13</v>
      </c>
      <c r="N9" s="15">
        <v>14</v>
      </c>
      <c r="O9" s="15">
        <v>15</v>
      </c>
    </row>
    <row r="10" spans="1:15" x14ac:dyDescent="0.25">
      <c r="A10" s="24" t="s">
        <v>24</v>
      </c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6"/>
    </row>
    <row r="11" spans="1:15" ht="25.5" x14ac:dyDescent="0.25">
      <c r="A11" s="16">
        <v>1</v>
      </c>
      <c r="B11" s="8" t="s">
        <v>26</v>
      </c>
      <c r="C11" s="6" t="s">
        <v>25</v>
      </c>
      <c r="D11" s="9">
        <v>13500</v>
      </c>
      <c r="E11" s="10">
        <v>13905</v>
      </c>
      <c r="F11" s="11">
        <v>14310</v>
      </c>
      <c r="G11" s="4" t="s">
        <v>0</v>
      </c>
      <c r="H11" s="4" t="s">
        <v>0</v>
      </c>
      <c r="I11" s="5">
        <f t="shared" ref="I11:I16" si="0">SUM(D11:H11)</f>
        <v>41715</v>
      </c>
      <c r="J11" s="6">
        <v>2</v>
      </c>
      <c r="K11" s="4">
        <v>3</v>
      </c>
      <c r="L11" s="12">
        <f t="shared" ref="L11:L16" si="1">I11/K11</f>
        <v>13905</v>
      </c>
      <c r="M11" s="12">
        <f t="shared" ref="M11:M16" si="2">SQRT((POWER(D11-L11,2)+POWER(E11-L11,2)+POWER(F11-L11,2))/K11-1)</f>
        <v>330.67960324156672</v>
      </c>
      <c r="N11" s="12">
        <f t="shared" ref="N11:N16" si="3">M11/L11*100</f>
        <v>2.3781345073107998</v>
      </c>
      <c r="O11" s="9">
        <f t="shared" ref="O11:O23" si="4">L11*J11</f>
        <v>27810</v>
      </c>
    </row>
    <row r="12" spans="1:15" ht="25.5" x14ac:dyDescent="0.25">
      <c r="A12" s="16">
        <v>2</v>
      </c>
      <c r="B12" s="8" t="s">
        <v>27</v>
      </c>
      <c r="C12" s="6" t="s">
        <v>25</v>
      </c>
      <c r="D12" s="9">
        <v>22500</v>
      </c>
      <c r="E12" s="10">
        <v>23175</v>
      </c>
      <c r="F12" s="11">
        <v>23850</v>
      </c>
      <c r="G12" s="4" t="s">
        <v>0</v>
      </c>
      <c r="H12" s="4" t="s">
        <v>0</v>
      </c>
      <c r="I12" s="5">
        <f t="shared" si="0"/>
        <v>69525</v>
      </c>
      <c r="J12" s="6">
        <v>1</v>
      </c>
      <c r="K12" s="4">
        <v>3</v>
      </c>
      <c r="L12" s="12">
        <f t="shared" si="1"/>
        <v>23175</v>
      </c>
      <c r="M12" s="12">
        <f t="shared" si="2"/>
        <v>551.13428490704518</v>
      </c>
      <c r="N12" s="12">
        <f t="shared" si="3"/>
        <v>2.3781414666970666</v>
      </c>
      <c r="O12" s="9">
        <f t="shared" si="4"/>
        <v>23175</v>
      </c>
    </row>
    <row r="13" spans="1:15" ht="25.5" x14ac:dyDescent="0.25">
      <c r="A13" s="16">
        <v>3</v>
      </c>
      <c r="B13" s="8" t="s">
        <v>28</v>
      </c>
      <c r="C13" s="6" t="s">
        <v>25</v>
      </c>
      <c r="D13" s="9">
        <v>23500</v>
      </c>
      <c r="E13" s="10">
        <v>24205</v>
      </c>
      <c r="F13" s="11">
        <v>24910</v>
      </c>
      <c r="G13" s="4" t="s">
        <v>0</v>
      </c>
      <c r="H13" s="4" t="s">
        <v>0</v>
      </c>
      <c r="I13" s="5">
        <f t="shared" si="0"/>
        <v>72615</v>
      </c>
      <c r="J13" s="6">
        <v>3</v>
      </c>
      <c r="K13" s="4">
        <v>3</v>
      </c>
      <c r="L13" s="12">
        <f t="shared" si="1"/>
        <v>24205</v>
      </c>
      <c r="M13" s="12">
        <f t="shared" si="2"/>
        <v>575.62922094000749</v>
      </c>
      <c r="N13" s="12">
        <f t="shared" si="3"/>
        <v>2.3781417927701196</v>
      </c>
      <c r="O13" s="9">
        <f t="shared" si="4"/>
        <v>72615</v>
      </c>
    </row>
    <row r="14" spans="1:15" ht="25.5" x14ac:dyDescent="0.25">
      <c r="A14" s="16">
        <v>4</v>
      </c>
      <c r="B14" s="8" t="s">
        <v>29</v>
      </c>
      <c r="C14" s="6" t="s">
        <v>25</v>
      </c>
      <c r="D14" s="9">
        <v>17000</v>
      </c>
      <c r="E14" s="10">
        <v>17510</v>
      </c>
      <c r="F14" s="11">
        <v>18020</v>
      </c>
      <c r="G14" s="4" t="s">
        <v>0</v>
      </c>
      <c r="H14" s="4" t="s">
        <v>0</v>
      </c>
      <c r="I14" s="5">
        <f t="shared" si="0"/>
        <v>52530</v>
      </c>
      <c r="J14" s="6">
        <v>1</v>
      </c>
      <c r="K14" s="4">
        <v>3</v>
      </c>
      <c r="L14" s="12">
        <f t="shared" si="1"/>
        <v>17510</v>
      </c>
      <c r="M14" s="12">
        <f t="shared" si="2"/>
        <v>416.41205554114305</v>
      </c>
      <c r="N14" s="12">
        <f t="shared" si="3"/>
        <v>2.3781385239357111</v>
      </c>
      <c r="O14" s="9">
        <f t="shared" si="4"/>
        <v>17510</v>
      </c>
    </row>
    <row r="15" spans="1:15" ht="25.5" x14ac:dyDescent="0.25">
      <c r="A15" s="16">
        <v>5</v>
      </c>
      <c r="B15" s="8" t="s">
        <v>30</v>
      </c>
      <c r="C15" s="6" t="s">
        <v>25</v>
      </c>
      <c r="D15" s="9">
        <v>19000</v>
      </c>
      <c r="E15" s="10">
        <v>19570</v>
      </c>
      <c r="F15" s="11">
        <v>20140</v>
      </c>
      <c r="G15" s="4" t="s">
        <v>0</v>
      </c>
      <c r="H15" s="4" t="s">
        <v>0</v>
      </c>
      <c r="I15" s="5">
        <f t="shared" si="0"/>
        <v>58710</v>
      </c>
      <c r="J15" s="6">
        <v>1</v>
      </c>
      <c r="K15" s="4">
        <v>3</v>
      </c>
      <c r="L15" s="12">
        <f t="shared" si="1"/>
        <v>19570</v>
      </c>
      <c r="M15" s="12">
        <f t="shared" si="2"/>
        <v>465.40197678995736</v>
      </c>
      <c r="N15" s="12">
        <f t="shared" si="3"/>
        <v>2.3781398916196084</v>
      </c>
      <c r="O15" s="9">
        <f t="shared" si="4"/>
        <v>19570</v>
      </c>
    </row>
    <row r="16" spans="1:15" ht="25.5" x14ac:dyDescent="0.25">
      <c r="A16" s="16">
        <v>6</v>
      </c>
      <c r="B16" s="8" t="s">
        <v>31</v>
      </c>
      <c r="C16" s="6" t="s">
        <v>25</v>
      </c>
      <c r="D16" s="9">
        <v>15000</v>
      </c>
      <c r="E16" s="10">
        <v>15450</v>
      </c>
      <c r="F16" s="11">
        <v>15900</v>
      </c>
      <c r="G16" s="4" t="s">
        <v>0</v>
      </c>
      <c r="H16" s="4" t="s">
        <v>0</v>
      </c>
      <c r="I16" s="5">
        <f t="shared" si="0"/>
        <v>46350</v>
      </c>
      <c r="J16" s="6">
        <v>5</v>
      </c>
      <c r="K16" s="4">
        <v>3</v>
      </c>
      <c r="L16" s="12">
        <f t="shared" si="1"/>
        <v>15450</v>
      </c>
      <c r="M16" s="12">
        <f t="shared" si="2"/>
        <v>367.42210058732178</v>
      </c>
      <c r="N16" s="12">
        <f t="shared" si="3"/>
        <v>2.3781365733807238</v>
      </c>
      <c r="O16" s="9">
        <f t="shared" si="4"/>
        <v>77250</v>
      </c>
    </row>
    <row r="17" spans="1:17" ht="25.5" x14ac:dyDescent="0.25">
      <c r="A17" s="16">
        <v>7</v>
      </c>
      <c r="B17" s="8" t="s">
        <v>32</v>
      </c>
      <c r="C17" s="6" t="s">
        <v>25</v>
      </c>
      <c r="D17" s="9">
        <v>20000</v>
      </c>
      <c r="E17" s="10">
        <v>20600</v>
      </c>
      <c r="F17" s="11">
        <v>21200</v>
      </c>
      <c r="G17" s="4" t="s">
        <v>0</v>
      </c>
      <c r="H17" s="4" t="s">
        <v>0</v>
      </c>
      <c r="I17" s="5">
        <f t="shared" ref="I17" si="5">SUM(D17:H17)</f>
        <v>61800</v>
      </c>
      <c r="J17" s="6">
        <v>1</v>
      </c>
      <c r="K17" s="4">
        <v>3</v>
      </c>
      <c r="L17" s="12">
        <f t="shared" ref="L17" si="6">I17/K17</f>
        <v>20600</v>
      </c>
      <c r="M17" s="12">
        <f t="shared" ref="M17" si="7">SQRT((POWER(D17-L17,2)+POWER(E17-L17,2)+POWER(F17-L17,2))/K17-1)</f>
        <v>489.8969279348463</v>
      </c>
      <c r="N17" s="12">
        <f t="shared" ref="N17" si="8">M17/L17*100</f>
        <v>2.3781404268681863</v>
      </c>
      <c r="O17" s="9">
        <f t="shared" si="4"/>
        <v>20600</v>
      </c>
    </row>
    <row r="18" spans="1:17" ht="25.5" x14ac:dyDescent="0.25">
      <c r="A18" s="16">
        <v>8</v>
      </c>
      <c r="B18" s="8" t="s">
        <v>33</v>
      </c>
      <c r="C18" s="6" t="s">
        <v>25</v>
      </c>
      <c r="D18" s="9">
        <v>15500</v>
      </c>
      <c r="E18" s="10">
        <v>15965</v>
      </c>
      <c r="F18" s="11">
        <v>16430</v>
      </c>
      <c r="G18" s="4" t="s">
        <v>0</v>
      </c>
      <c r="H18" s="4" t="s">
        <v>0</v>
      </c>
      <c r="I18" s="5">
        <f t="shared" ref="I18" si="9">SUM(D18:H18)</f>
        <v>47895</v>
      </c>
      <c r="J18" s="6">
        <v>2</v>
      </c>
      <c r="K18" s="4">
        <v>3</v>
      </c>
      <c r="L18" s="12">
        <f t="shared" ref="L18" si="10">I18/K18</f>
        <v>15965</v>
      </c>
      <c r="M18" s="12">
        <f t="shared" ref="M18" si="11">SQRT((POWER(D18-L18,2)+POWER(E18-L18,2)+POWER(F18-L18,2))/K18-1)</f>
        <v>379.6695931991394</v>
      </c>
      <c r="N18" s="12">
        <f t="shared" ref="N18" si="12">M18/L18*100</f>
        <v>2.3781371324719034</v>
      </c>
      <c r="O18" s="9">
        <f t="shared" si="4"/>
        <v>31930</v>
      </c>
    </row>
    <row r="19" spans="1:17" ht="25.5" x14ac:dyDescent="0.25">
      <c r="A19" s="16">
        <v>9</v>
      </c>
      <c r="B19" s="8" t="s">
        <v>34</v>
      </c>
      <c r="C19" s="6" t="s">
        <v>25</v>
      </c>
      <c r="D19" s="9">
        <v>14000</v>
      </c>
      <c r="E19" s="10">
        <v>14420</v>
      </c>
      <c r="F19" s="11">
        <v>14840</v>
      </c>
      <c r="G19" s="4" t="s">
        <v>0</v>
      </c>
      <c r="H19" s="4" t="s">
        <v>0</v>
      </c>
      <c r="I19" s="5">
        <f t="shared" ref="I19" si="13">SUM(D19:H19)</f>
        <v>43260</v>
      </c>
      <c r="J19" s="6">
        <v>4</v>
      </c>
      <c r="K19" s="4">
        <v>3</v>
      </c>
      <c r="L19" s="12">
        <f t="shared" ref="L19" si="14">I19/K19</f>
        <v>14420</v>
      </c>
      <c r="M19" s="12">
        <f t="shared" ref="M19" si="15">SQRT((POWER(D19-L19,2)+POWER(E19-L19,2)+POWER(F19-L19,2))/K19-1)</f>
        <v>342.92710595693654</v>
      </c>
      <c r="N19" s="12">
        <f t="shared" ref="N19" si="16">M19/L19*100</f>
        <v>2.3781352701590608</v>
      </c>
      <c r="O19" s="9">
        <f t="shared" si="4"/>
        <v>57680</v>
      </c>
    </row>
    <row r="20" spans="1:17" ht="25.5" x14ac:dyDescent="0.25">
      <c r="A20" s="16">
        <v>10</v>
      </c>
      <c r="B20" s="8" t="s">
        <v>35</v>
      </c>
      <c r="C20" s="6" t="s">
        <v>25</v>
      </c>
      <c r="D20" s="9">
        <v>16000</v>
      </c>
      <c r="E20" s="10">
        <v>16480</v>
      </c>
      <c r="F20" s="11">
        <v>16960</v>
      </c>
      <c r="G20" s="4" t="s">
        <v>0</v>
      </c>
      <c r="H20" s="4" t="s">
        <v>0</v>
      </c>
      <c r="I20" s="5">
        <f t="shared" ref="I20:I21" si="17">SUM(D20:H20)</f>
        <v>49440</v>
      </c>
      <c r="J20" s="6">
        <v>1</v>
      </c>
      <c r="K20" s="4">
        <v>3</v>
      </c>
      <c r="L20" s="12">
        <f t="shared" ref="L20:L21" si="18">I20/K20</f>
        <v>16480</v>
      </c>
      <c r="M20" s="12">
        <f t="shared" ref="M20:M21" si="19">SQRT((POWER(D20-L20,2)+POWER(E20-L20,2)+POWER(F20-L20,2))/K20-1)</f>
        <v>391.91708306732431</v>
      </c>
      <c r="N20" s="12">
        <f t="shared" ref="N20:N21" si="20">M20/L20*100</f>
        <v>2.3781376399716283</v>
      </c>
      <c r="O20" s="9">
        <f t="shared" si="4"/>
        <v>16480</v>
      </c>
    </row>
    <row r="21" spans="1:17" ht="25.5" x14ac:dyDescent="0.25">
      <c r="A21" s="16">
        <v>11</v>
      </c>
      <c r="B21" s="8" t="s">
        <v>36</v>
      </c>
      <c r="C21" s="6" t="s">
        <v>25</v>
      </c>
      <c r="D21" s="9">
        <v>16000</v>
      </c>
      <c r="E21" s="10">
        <v>16480</v>
      </c>
      <c r="F21" s="11">
        <v>16960</v>
      </c>
      <c r="G21" s="4" t="s">
        <v>0</v>
      </c>
      <c r="H21" s="4" t="s">
        <v>0</v>
      </c>
      <c r="I21" s="5">
        <f t="shared" si="17"/>
        <v>49440</v>
      </c>
      <c r="J21" s="6">
        <v>1</v>
      </c>
      <c r="K21" s="4">
        <v>3</v>
      </c>
      <c r="L21" s="12">
        <f t="shared" si="18"/>
        <v>16480</v>
      </c>
      <c r="M21" s="12">
        <f t="shared" si="19"/>
        <v>391.91708306732431</v>
      </c>
      <c r="N21" s="12">
        <f t="shared" si="20"/>
        <v>2.3781376399716283</v>
      </c>
      <c r="O21" s="9">
        <f t="shared" si="4"/>
        <v>16480</v>
      </c>
    </row>
    <row r="22" spans="1:17" ht="25.5" x14ac:dyDescent="0.25">
      <c r="A22" s="16">
        <v>12</v>
      </c>
      <c r="B22" s="8" t="s">
        <v>37</v>
      </c>
      <c r="C22" s="6" t="s">
        <v>25</v>
      </c>
      <c r="D22" s="9">
        <v>17000</v>
      </c>
      <c r="E22" s="10">
        <v>17510</v>
      </c>
      <c r="F22" s="11">
        <v>18020</v>
      </c>
      <c r="G22" s="4" t="s">
        <v>0</v>
      </c>
      <c r="H22" s="4" t="s">
        <v>0</v>
      </c>
      <c r="I22" s="5">
        <f t="shared" ref="I22:I23" si="21">SUM(D22:H22)</f>
        <v>52530</v>
      </c>
      <c r="J22" s="6">
        <v>1</v>
      </c>
      <c r="K22" s="4">
        <v>3</v>
      </c>
      <c r="L22" s="12">
        <f t="shared" ref="L22:L23" si="22">I22/K22</f>
        <v>17510</v>
      </c>
      <c r="M22" s="12">
        <f t="shared" ref="M22:M23" si="23">SQRT((POWER(D22-L22,2)+POWER(E22-L22,2)+POWER(F22-L22,2))/K22-1)</f>
        <v>416.41205554114305</v>
      </c>
      <c r="N22" s="12">
        <f t="shared" ref="N22:N23" si="24">M22/L22*100</f>
        <v>2.3781385239357111</v>
      </c>
      <c r="O22" s="9">
        <f t="shared" si="4"/>
        <v>17510</v>
      </c>
    </row>
    <row r="23" spans="1:17" ht="25.5" x14ac:dyDescent="0.25">
      <c r="A23" s="16">
        <v>13</v>
      </c>
      <c r="B23" s="8" t="s">
        <v>38</v>
      </c>
      <c r="C23" s="6" t="s">
        <v>25</v>
      </c>
      <c r="D23" s="9">
        <v>20000</v>
      </c>
      <c r="E23" s="10">
        <v>20600</v>
      </c>
      <c r="F23" s="11">
        <v>21200</v>
      </c>
      <c r="G23" s="4" t="s">
        <v>0</v>
      </c>
      <c r="H23" s="4" t="s">
        <v>0</v>
      </c>
      <c r="I23" s="5">
        <f t="shared" si="21"/>
        <v>61800</v>
      </c>
      <c r="J23" s="6">
        <v>1</v>
      </c>
      <c r="K23" s="4">
        <v>3</v>
      </c>
      <c r="L23" s="12">
        <f t="shared" si="22"/>
        <v>20600</v>
      </c>
      <c r="M23" s="12">
        <f t="shared" si="23"/>
        <v>489.8969279348463</v>
      </c>
      <c r="N23" s="12">
        <f t="shared" si="24"/>
        <v>2.3781404268681863</v>
      </c>
      <c r="O23" s="9">
        <f t="shared" si="4"/>
        <v>20600</v>
      </c>
    </row>
    <row r="24" spans="1:17" ht="26.45" customHeight="1" x14ac:dyDescent="0.25">
      <c r="A24" s="46" t="s">
        <v>23</v>
      </c>
      <c r="B24" s="47"/>
      <c r="C24" s="47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9"/>
      <c r="O24" s="1">
        <f>SUM(O11:O23)</f>
        <v>419210</v>
      </c>
      <c r="Q24" s="13"/>
    </row>
    <row r="27" spans="1:17" ht="18.75" customHeight="1" x14ac:dyDescent="0.3">
      <c r="A27" s="27" t="s">
        <v>14</v>
      </c>
      <c r="B27" s="27"/>
      <c r="C27" s="27"/>
      <c r="D27" s="27"/>
      <c r="E27" s="27"/>
      <c r="F27" s="27"/>
      <c r="G27" s="27"/>
      <c r="H27" s="27"/>
      <c r="I27" s="27"/>
      <c r="J27" s="27" t="s">
        <v>15</v>
      </c>
      <c r="K27" s="27"/>
      <c r="L27" s="27"/>
    </row>
    <row r="28" spans="1:17" ht="18.75" x14ac:dyDescent="0.3">
      <c r="A28" s="27"/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</row>
  </sheetData>
  <mergeCells count="22">
    <mergeCell ref="A28:I28"/>
    <mergeCell ref="J28:L28"/>
    <mergeCell ref="A1:O1"/>
    <mergeCell ref="A3:H3"/>
    <mergeCell ref="A4:H4"/>
    <mergeCell ref="I4:O4"/>
    <mergeCell ref="I3:O3"/>
    <mergeCell ref="A2:O2"/>
    <mergeCell ref="A5:O5"/>
    <mergeCell ref="A6:O6"/>
    <mergeCell ref="O7:O8"/>
    <mergeCell ref="A24:N24"/>
    <mergeCell ref="A7:A8"/>
    <mergeCell ref="D7:I7"/>
    <mergeCell ref="J7:J8"/>
    <mergeCell ref="K7:K8"/>
    <mergeCell ref="L7:N7"/>
    <mergeCell ref="B7:B8"/>
    <mergeCell ref="C7:C8"/>
    <mergeCell ref="A10:O10"/>
    <mergeCell ref="A27:I27"/>
    <mergeCell ref="J27:L27"/>
  </mergeCells>
  <pageMargins left="0.7" right="0.7" top="0.75" bottom="0.75" header="0.3" footer="0.3"/>
  <pageSetup paperSize="9" scale="79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2026-04-30T08:30:47Z</dcterms:modified>
</cp:coreProperties>
</file>