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Лист3" sheetId="4" r:id="rId1"/>
  </sheets>
  <definedNames>
    <definedName name="_xlnm._FilterDatabase" localSheetId="0" hidden="1">Лист3!$A$6:$O$8</definedName>
    <definedName name="_xlnm.Print_Area" localSheetId="0">Лист3!$A$2:$O$22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4" l="1"/>
  <c r="J15" i="4" s="1"/>
  <c r="K15" i="4" s="1"/>
  <c r="L15" i="4"/>
  <c r="M15" i="4" s="1"/>
  <c r="N15" i="4" s="1"/>
  <c r="O15" i="4" s="1"/>
  <c r="L9" i="4" l="1"/>
  <c r="L10" i="4"/>
  <c r="L11" i="4"/>
  <c r="L12" i="4"/>
  <c r="L13" i="4"/>
  <c r="L14" i="4"/>
  <c r="L8" i="4"/>
  <c r="I11" i="4" l="1"/>
  <c r="J11" i="4" s="1"/>
  <c r="K11" i="4" s="1"/>
  <c r="M11" i="4"/>
  <c r="N11" i="4" s="1"/>
  <c r="O11" i="4" s="1"/>
  <c r="I12" i="4"/>
  <c r="J12" i="4" s="1"/>
  <c r="K12" i="4" s="1"/>
  <c r="M12" i="4"/>
  <c r="N12" i="4" s="1"/>
  <c r="O12" i="4" s="1"/>
  <c r="I13" i="4"/>
  <c r="J13" i="4" s="1"/>
  <c r="K13" i="4" s="1"/>
  <c r="M13" i="4"/>
  <c r="N13" i="4" s="1"/>
  <c r="O13" i="4" s="1"/>
  <c r="I14" i="4"/>
  <c r="J14" i="4" s="1"/>
  <c r="K14" i="4" s="1"/>
  <c r="M14" i="4"/>
  <c r="N14" i="4" s="1"/>
  <c r="O14" i="4" s="1"/>
  <c r="I9" i="4" l="1"/>
  <c r="J9" i="4" s="1"/>
  <c r="K9" i="4" s="1"/>
  <c r="M9" i="4"/>
  <c r="N9" i="4" s="1"/>
  <c r="O9" i="4" s="1"/>
  <c r="I10" i="4"/>
  <c r="J10" i="4" s="1"/>
  <c r="K10" i="4" s="1"/>
  <c r="M10" i="4"/>
  <c r="N10" i="4" s="1"/>
  <c r="O10" i="4" s="1"/>
  <c r="M8" i="4" l="1"/>
  <c r="N8" i="4" s="1"/>
  <c r="O8" i="4" s="1"/>
  <c r="I8" i="4"/>
  <c r="J8" i="4" s="1"/>
  <c r="K8" i="4" s="1"/>
  <c r="O16" i="4" l="1"/>
</calcChain>
</file>

<file path=xl/sharedStrings.xml><?xml version="1.0" encoding="utf-8"?>
<sst xmlns="http://schemas.openxmlformats.org/spreadsheetml/2006/main" count="50" uniqueCount="42">
  <si>
    <t>ОБОСНОВАНИЕ НАЧАЛЬНОЙ (МАКСИМАЛЬНОЙ) ЦЕНЫ КОНТРАКТА</t>
  </si>
  <si>
    <t>№</t>
  </si>
  <si>
    <t>Ед. изм</t>
  </si>
  <si>
    <t xml:space="preserve">Кол-во </t>
  </si>
  <si>
    <t>Коммерческие предложения (руб.)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</si>
  <si>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</si>
  <si>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</si>
  <si>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</si>
  <si>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</si>
  <si>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t>Цена за единицу изм. (руб.)</t>
  </si>
  <si>
    <t>Цена за единицу изм. с округлением до сотых долей после запятой (руб.)</t>
  </si>
  <si>
    <t>Н(М)ЦК, контракта с учетом округления цены за единицу (руб.)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</si>
  <si>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</si>
  <si>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r>
      <t xml:space="preserve">коэффициент вариации цен V (%)           </t>
    </r>
    <r>
      <rPr>
        <i/>
        <sz val="14"/>
        <color theme="1" tint="4.9989318521683403E-2"/>
        <rFont val="Times New Roman"/>
        <family val="1"/>
        <charset val="204"/>
      </rPr>
      <t xml:space="preserve">                   (не должен превышать 33%)</t>
    </r>
  </si>
  <si>
    <t>Приложение № 2 к извещению</t>
  </si>
  <si>
    <t>Определение начальной (максимальной) цены контракта осуществлено Заказчиком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Методом расчета начальной (максимальной) цены контракта является: метод сопоставимых рыночных цен (анализа рынка).
Заказчиком были направлены 5 запросов коммерческих предложений для определения начальной (максимальной) цены контракта и получены три коммерческих предложения</t>
  </si>
  <si>
    <t>На основании проведенного анализа рынка и расчетов, НМЦК составляет:</t>
  </si>
  <si>
    <t>рублей</t>
  </si>
  <si>
    <t xml:space="preserve">Наименование </t>
  </si>
  <si>
    <t>Код ОКПД2/КТРУ/ККН</t>
  </si>
  <si>
    <t>НМЦК, руб.</t>
  </si>
  <si>
    <t>Мольберт</t>
  </si>
  <si>
    <t>Шт</t>
  </si>
  <si>
    <t>Комплект муляжей фруктов и овощей</t>
  </si>
  <si>
    <t>Муляжи съедобных и ядовитых грибов</t>
  </si>
  <si>
    <t>Музыкальные трубки</t>
  </si>
  <si>
    <t>Набор из 28 трубок</t>
  </si>
  <si>
    <t>Флейта</t>
  </si>
  <si>
    <t>32.99.53.130-00000018</t>
  </si>
  <si>
    <t>32.99.53.130-00000106</t>
  </si>
  <si>
    <t>32.99.53.130</t>
  </si>
  <si>
    <t>32.20.13.160</t>
  </si>
  <si>
    <t>32.20.15.110</t>
  </si>
  <si>
    <t>32.20.13.173-00000002</t>
  </si>
  <si>
    <t>Барабаны</t>
  </si>
  <si>
    <t>Коммерческое предложение №2  вх 37.2 ми от 20.03.2026</t>
  </si>
  <si>
    <t>Коммерческое предложение №1 вх 37.1 ми от 19.03.2026</t>
  </si>
  <si>
    <t>Коммерческое предложение №3  вх 37.3 ми от 20.03.2026</t>
  </si>
  <si>
    <t>Компас</t>
  </si>
  <si>
    <t xml:space="preserve">Поставка оборудования для оснащения предметных кабинетов </t>
  </si>
  <si>
    <t>26.51.11.111-002</t>
  </si>
  <si>
    <t>И.о. директора ГБОУ СОШ № 99 "СТАРТ"________________ Майская Т.А.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</si>
</sst>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0.0000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theme="1" tint="4.9989318521683403E-2"/>
      <name val="Times New Roman"/>
      <family val="1"/>
      <charset val="204"/>
    </font>
    <font>
      <sz val="14"/>
      <color theme="1" tint="4.9989318521683403E-2"/>
      <name val="Times New Roman"/>
      <family val="1"/>
      <charset val="204"/>
    </font>
    <font>
      <sz val="12"/>
      <color theme="1" tint="4.9989318521683403E-2"/>
      <name val="Times New Roman"/>
      <family val="1"/>
      <charset val="204"/>
    </font>
    <font>
      <i/>
      <sz val="14"/>
      <color theme="1" tint="4.9989318521683403E-2"/>
      <name val="Times New Roman"/>
      <family val="1"/>
      <charset val="204"/>
    </font>
    <font>
      <sz val="11"/>
      <color theme="1" tint="4.9989318521683403E-2"/>
      <name val="Times New Roman"/>
      <family val="1"/>
      <charset val="204"/>
    </font>
    <font>
      <b/>
      <sz val="14"/>
      <color theme="1" tint="4.9989318521683403E-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8" fillId="0" borderId="0" applyFont="0" applyFill="0" applyBorder="0" applyAlignment="0" applyProtection="0"/>
    <xf numFmtId="0" fontId="9" fillId="0" borderId="0"/>
  </cellStyleXfs>
  <cellXfs count="66">
    <xf numFmtId="0" fontId="0" fillId="0" borderId="0" xfId="0"/>
    <xf numFmtId="0" fontId="3" fillId="0" borderId="2" xfId="1" applyFont="1" applyFill="1" applyBorder="1" applyAlignment="1">
      <alignment horizontal="center" vertical="top" wrapText="1"/>
    </xf>
    <xf numFmtId="0" fontId="6" fillId="0" borderId="0" xfId="1" applyFont="1" applyFill="1" applyAlignment="1" applyProtection="1">
      <alignment vertical="center"/>
      <protection locked="0"/>
    </xf>
    <xf numFmtId="164" fontId="4" fillId="0" borderId="0" xfId="1" applyNumberFormat="1" applyFont="1" applyFill="1" applyAlignment="1" applyProtection="1">
      <alignment horizontal="center" vertical="center"/>
      <protection locked="0"/>
    </xf>
    <xf numFmtId="0" fontId="2" fillId="0" borderId="0" xfId="1" applyFont="1" applyFill="1"/>
    <xf numFmtId="4" fontId="3" fillId="0" borderId="0" xfId="1" applyNumberFormat="1" applyFont="1" applyFill="1" applyBorder="1" applyAlignment="1">
      <alignment vertical="center"/>
    </xf>
    <xf numFmtId="0" fontId="4" fillId="0" borderId="0" xfId="1" applyFont="1" applyFill="1"/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center"/>
    </xf>
    <xf numFmtId="0" fontId="2" fillId="0" borderId="0" xfId="1" applyFont="1" applyFill="1" applyBorder="1" applyAlignment="1">
      <alignment horizontal="left" wrapText="1"/>
    </xf>
    <xf numFmtId="0" fontId="3" fillId="0" borderId="0" xfId="1" applyFont="1" applyFill="1" applyBorder="1" applyAlignment="1">
      <alignment vertical="center"/>
    </xf>
    <xf numFmtId="0" fontId="4" fillId="0" borderId="0" xfId="1" applyFont="1" applyFill="1" applyAlignment="1" applyProtection="1">
      <alignment vertical="top" wrapText="1"/>
      <protection locked="0"/>
    </xf>
    <xf numFmtId="0" fontId="4" fillId="0" borderId="0" xfId="1" applyFont="1" applyFill="1" applyAlignment="1" applyProtection="1">
      <alignment horizontal="center" vertical="top" wrapText="1"/>
      <protection locked="0"/>
    </xf>
    <xf numFmtId="0" fontId="2" fillId="0" borderId="0" xfId="1" applyFont="1" applyFill="1" applyBorder="1"/>
    <xf numFmtId="0" fontId="4" fillId="0" borderId="0" xfId="1" applyFont="1" applyFill="1" applyAlignment="1">
      <alignment horizont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 vertical="center"/>
    </xf>
    <xf numFmtId="0" fontId="3" fillId="0" borderId="0" xfId="1" applyFont="1" applyFill="1"/>
    <xf numFmtId="0" fontId="11" fillId="0" borderId="0" xfId="0" applyFont="1"/>
    <xf numFmtId="0" fontId="11" fillId="0" borderId="0" xfId="0" applyFont="1" applyBorder="1"/>
    <xf numFmtId="0" fontId="12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Alignment="1">
      <alignment horizontal="left"/>
    </xf>
    <xf numFmtId="43" fontId="12" fillId="0" borderId="0" xfId="2" applyFont="1" applyFill="1" applyAlignment="1">
      <alignment horizontal="center"/>
    </xf>
    <xf numFmtId="4" fontId="3" fillId="0" borderId="0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4" fontId="3" fillId="0" borderId="6" xfId="1" applyNumberFormat="1" applyFont="1" applyFill="1" applyBorder="1" applyAlignment="1">
      <alignment horizontal="center"/>
    </xf>
    <xf numFmtId="4" fontId="7" fillId="0" borderId="0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4" fontId="12" fillId="0" borderId="0" xfId="0" applyNumberFormat="1" applyFont="1" applyFill="1"/>
    <xf numFmtId="4" fontId="2" fillId="0" borderId="0" xfId="1" applyNumberFormat="1" applyFont="1" applyFill="1"/>
    <xf numFmtId="0" fontId="3" fillId="0" borderId="0" xfId="1" applyFont="1" applyFill="1" applyBorder="1" applyAlignment="1">
      <alignment horizontal="right" vertical="center" wrapText="1"/>
    </xf>
    <xf numFmtId="0" fontId="2" fillId="0" borderId="0" xfId="1" applyFont="1" applyFill="1" applyAlignment="1">
      <alignment wrapText="1"/>
    </xf>
    <xf numFmtId="0" fontId="11" fillId="0" borderId="0" xfId="0" applyFont="1" applyAlignment="1">
      <alignment wrapText="1"/>
    </xf>
    <xf numFmtId="0" fontId="12" fillId="0" borderId="0" xfId="0" applyFont="1" applyFill="1" applyAlignment="1">
      <alignment wrapText="1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Border="1" applyAlignment="1">
      <alignment horizontal="left" vertical="center"/>
    </xf>
    <xf numFmtId="0" fontId="3" fillId="0" borderId="6" xfId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center" vertical="center" wrapText="1"/>
    </xf>
    <xf numFmtId="2" fontId="11" fillId="0" borderId="6" xfId="0" applyNumberFormat="1" applyFont="1" applyFill="1" applyBorder="1" applyAlignment="1">
      <alignment horizontal="center" vertical="center" wrapText="1"/>
    </xf>
    <xf numFmtId="2" fontId="3" fillId="0" borderId="6" xfId="1" applyNumberFormat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4" fontId="3" fillId="0" borderId="6" xfId="1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top"/>
    </xf>
    <xf numFmtId="0" fontId="3" fillId="0" borderId="6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left" vertical="top"/>
    </xf>
    <xf numFmtId="0" fontId="11" fillId="0" borderId="0" xfId="0" applyFont="1" applyAlignment="1">
      <alignment horizont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right" vertical="center" wrapText="1"/>
    </xf>
    <xf numFmtId="0" fontId="11" fillId="0" borderId="0" xfId="0" applyFont="1" applyAlignment="1">
      <alignment horizontal="left"/>
    </xf>
    <xf numFmtId="0" fontId="7" fillId="0" borderId="0" xfId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2" fontId="3" fillId="0" borderId="4" xfId="1" applyNumberFormat="1" applyFont="1" applyFill="1" applyBorder="1" applyAlignment="1">
      <alignment horizontal="center" vertical="center" wrapText="1"/>
    </xf>
    <xf numFmtId="2" fontId="3" fillId="0" borderId="5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 vertical="center" wrapText="1"/>
    </xf>
    <xf numFmtId="0" fontId="3" fillId="0" borderId="10" xfId="1" applyFont="1" applyFill="1" applyBorder="1" applyAlignment="1">
      <alignment horizontal="right" vertical="center" wrapText="1"/>
    </xf>
    <xf numFmtId="4" fontId="3" fillId="0" borderId="0" xfId="1" applyNumberFormat="1" applyFont="1" applyFill="1" applyBorder="1" applyAlignment="1">
      <alignment horizontal="center" vertical="center"/>
    </xf>
  </cellXfs>
  <cellStyles count="4">
    <cellStyle name="Excel Built-in Normal" xfId="1"/>
    <cellStyle name="Обычный" xfId="0" builtinId="0"/>
    <cellStyle name="Обычный 2" xfId="3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6</xdr:row>
      <xdr:rowOff>1592580</xdr:rowOff>
    </xdr:from>
    <xdr:to>
      <xdr:col>10</xdr:col>
      <xdr:colOff>1569720</xdr:colOff>
      <xdr:row>6</xdr:row>
      <xdr:rowOff>1935480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63550" y="3602355"/>
          <a:ext cx="153162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45720</xdr:colOff>
      <xdr:row>6</xdr:row>
      <xdr:rowOff>922020</xdr:rowOff>
    </xdr:from>
    <xdr:to>
      <xdr:col>9</xdr:col>
      <xdr:colOff>1021080</xdr:colOff>
      <xdr:row>6</xdr:row>
      <xdr:rowOff>1356360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66245" y="2931795"/>
          <a:ext cx="97536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281940</xdr:colOff>
      <xdr:row>6</xdr:row>
      <xdr:rowOff>1402080</xdr:rowOff>
    </xdr:from>
    <xdr:to>
      <xdr:col>11</xdr:col>
      <xdr:colOff>426720</xdr:colOff>
      <xdr:row>6</xdr:row>
      <xdr:rowOff>1623060</xdr:rowOff>
    </xdr:to>
    <xdr:pic>
      <xdr:nvPicPr>
        <xdr:cNvPr id="4" name="Pictur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74265" y="3411855"/>
          <a:ext cx="144780" cy="2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6</xdr:row>
      <xdr:rowOff>1592580</xdr:rowOff>
    </xdr:from>
    <xdr:to>
      <xdr:col>10</xdr:col>
      <xdr:colOff>1569720</xdr:colOff>
      <xdr:row>6</xdr:row>
      <xdr:rowOff>1935480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63550" y="3602355"/>
          <a:ext cx="153162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45720</xdr:colOff>
      <xdr:row>6</xdr:row>
      <xdr:rowOff>922020</xdr:rowOff>
    </xdr:from>
    <xdr:to>
      <xdr:col>9</xdr:col>
      <xdr:colOff>1021080</xdr:colOff>
      <xdr:row>6</xdr:row>
      <xdr:rowOff>1356360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66245" y="2931795"/>
          <a:ext cx="97536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598516</xdr:colOff>
      <xdr:row>6</xdr:row>
      <xdr:rowOff>2428875</xdr:rowOff>
    </xdr:from>
    <xdr:to>
      <xdr:col>11</xdr:col>
      <xdr:colOff>2046316</xdr:colOff>
      <xdr:row>6</xdr:row>
      <xdr:rowOff>2825750</xdr:rowOff>
    </xdr:to>
    <xdr:pic>
      <xdr:nvPicPr>
        <xdr:cNvPr id="7" name="Picture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94016" y="4429125"/>
          <a:ext cx="1447800" cy="39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313690</xdr:colOff>
      <xdr:row>6</xdr:row>
      <xdr:rowOff>1481455</xdr:rowOff>
    </xdr:from>
    <xdr:to>
      <xdr:col>11</xdr:col>
      <xdr:colOff>458470</xdr:colOff>
      <xdr:row>6</xdr:row>
      <xdr:rowOff>1702435</xdr:rowOff>
    </xdr:to>
    <xdr:pic>
      <xdr:nvPicPr>
        <xdr:cNvPr id="8" name="Pictur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09190" y="3481705"/>
          <a:ext cx="144780" cy="2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1"/>
  <sheetViews>
    <sheetView tabSelected="1" topLeftCell="A4" zoomScale="70" zoomScaleNormal="70" zoomScaleSheetLayoutView="70" workbookViewId="0">
      <selection activeCell="J23" sqref="J23"/>
    </sheetView>
  </sheetViews>
  <sheetFormatPr defaultColWidth="9.140625" defaultRowHeight="12.75" x14ac:dyDescent="0.2"/>
  <cols>
    <col min="1" max="1" width="6.5703125" style="4" customWidth="1"/>
    <col min="2" max="2" width="18.28515625" style="32" customWidth="1"/>
    <col min="3" max="3" width="64.85546875" style="4" customWidth="1"/>
    <col min="4" max="4" width="18" style="8" customWidth="1"/>
    <col min="5" max="5" width="10" style="8" customWidth="1"/>
    <col min="6" max="6" width="16.7109375" style="8" customWidth="1"/>
    <col min="7" max="7" width="17.28515625" style="8" customWidth="1"/>
    <col min="8" max="8" width="17.42578125" style="8" customWidth="1"/>
    <col min="9" max="9" width="22.7109375" style="4" customWidth="1"/>
    <col min="10" max="10" width="19.5703125" style="4" customWidth="1"/>
    <col min="11" max="11" width="25" style="4" customWidth="1"/>
    <col min="12" max="12" width="33.28515625" style="4" customWidth="1"/>
    <col min="13" max="13" width="21.42578125" style="4" customWidth="1"/>
    <col min="14" max="14" width="22" style="4" customWidth="1"/>
    <col min="15" max="15" width="20" style="4" customWidth="1"/>
    <col min="16" max="16" width="5.28515625" style="4" customWidth="1"/>
    <col min="17" max="17" width="16.7109375" style="4" customWidth="1"/>
    <col min="18" max="18" width="14.85546875" style="4" customWidth="1"/>
    <col min="19" max="19" width="17" style="4" customWidth="1"/>
    <col min="20" max="16384" width="9.140625" style="4"/>
  </cols>
  <sheetData>
    <row r="1" spans="1:19" ht="24" customHeight="1" x14ac:dyDescent="0.2">
      <c r="L1" s="9"/>
      <c r="M1" s="51" t="s">
        <v>14</v>
      </c>
      <c r="N1" s="51"/>
      <c r="O1" s="51"/>
    </row>
    <row r="2" spans="1:19" ht="24" customHeight="1" x14ac:dyDescent="0.2">
      <c r="L2" s="9"/>
      <c r="M2" s="53"/>
      <c r="N2" s="53"/>
      <c r="O2" s="53"/>
    </row>
    <row r="3" spans="1:19" ht="25.5" customHeight="1" x14ac:dyDescent="0.2">
      <c r="A3" s="53" t="s">
        <v>0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19" ht="37.5" customHeight="1" x14ac:dyDescent="0.3">
      <c r="A4" s="54" t="s">
        <v>39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19" ht="114.75" customHeight="1" x14ac:dyDescent="0.2">
      <c r="A5" s="62" t="s">
        <v>15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</row>
    <row r="6" spans="1:19" ht="50.25" customHeight="1" x14ac:dyDescent="0.2">
      <c r="A6" s="49" t="s">
        <v>1</v>
      </c>
      <c r="B6" s="49" t="s">
        <v>19</v>
      </c>
      <c r="C6" s="49" t="s">
        <v>18</v>
      </c>
      <c r="D6" s="49" t="s">
        <v>2</v>
      </c>
      <c r="E6" s="49" t="s">
        <v>3</v>
      </c>
      <c r="F6" s="56" t="s">
        <v>4</v>
      </c>
      <c r="G6" s="57"/>
      <c r="H6" s="58"/>
      <c r="I6" s="59" t="s">
        <v>5</v>
      </c>
      <c r="J6" s="60"/>
      <c r="K6" s="61"/>
      <c r="L6" s="56" t="s">
        <v>6</v>
      </c>
      <c r="M6" s="57"/>
      <c r="N6" s="57"/>
      <c r="O6" s="58"/>
    </row>
    <row r="7" spans="1:19" s="7" customFormat="1" ht="225.75" customHeight="1" x14ac:dyDescent="0.25">
      <c r="A7" s="50"/>
      <c r="B7" s="50"/>
      <c r="C7" s="55"/>
      <c r="D7" s="55"/>
      <c r="E7" s="55"/>
      <c r="F7" s="25" t="s">
        <v>36</v>
      </c>
      <c r="G7" s="28" t="s">
        <v>35</v>
      </c>
      <c r="H7" s="28" t="s">
        <v>37</v>
      </c>
      <c r="I7" s="15" t="s">
        <v>7</v>
      </c>
      <c r="J7" s="1" t="s">
        <v>8</v>
      </c>
      <c r="K7" s="1" t="s">
        <v>13</v>
      </c>
      <c r="L7" s="1" t="s">
        <v>12</v>
      </c>
      <c r="M7" s="15" t="s">
        <v>9</v>
      </c>
      <c r="N7" s="15" t="s">
        <v>10</v>
      </c>
      <c r="O7" s="15" t="s">
        <v>11</v>
      </c>
    </row>
    <row r="8" spans="1:19" s="45" customFormat="1" ht="37.5" x14ac:dyDescent="0.25">
      <c r="A8" s="37">
        <v>1</v>
      </c>
      <c r="B8" s="38" t="s">
        <v>28</v>
      </c>
      <c r="C8" s="39" t="s">
        <v>21</v>
      </c>
      <c r="D8" s="40" t="s">
        <v>22</v>
      </c>
      <c r="E8" s="40">
        <v>2</v>
      </c>
      <c r="F8" s="41">
        <v>4699</v>
      </c>
      <c r="G8" s="41">
        <v>4290</v>
      </c>
      <c r="H8" s="41">
        <v>3900</v>
      </c>
      <c r="I8" s="42">
        <f t="shared" ref="I8:I14" si="0">AVERAGE(G8:H8)</f>
        <v>4095</v>
      </c>
      <c r="J8" s="43">
        <f t="shared" ref="J8:J14" si="1">SQRT(((SUM((POWER(F8-I8,2)),(POWER(G8-I8,2)),(POWER(H8-I8,2)))))/2)</f>
        <v>469.50292863836324</v>
      </c>
      <c r="K8" s="37">
        <f t="shared" ref="K8" si="2">J8/I8*100</f>
        <v>11.465272982621814</v>
      </c>
      <c r="L8" s="44">
        <f>((E8/3)*(SUM(F8:H8)))</f>
        <v>8592.6666666666661</v>
      </c>
      <c r="M8" s="44">
        <f t="shared" ref="M8" si="3">L8/E8</f>
        <v>4296.333333333333</v>
      </c>
      <c r="N8" s="44">
        <f t="shared" ref="N8" si="4">ROUND(M8,2)</f>
        <v>4296.33</v>
      </c>
      <c r="O8" s="44">
        <f t="shared" ref="O8" si="5">N8*E8</f>
        <v>8592.66</v>
      </c>
    </row>
    <row r="9" spans="1:19" s="45" customFormat="1" ht="37.5" x14ac:dyDescent="0.25">
      <c r="A9" s="37">
        <v>2</v>
      </c>
      <c r="B9" s="46" t="s">
        <v>29</v>
      </c>
      <c r="C9" s="47" t="s">
        <v>23</v>
      </c>
      <c r="D9" s="40" t="s">
        <v>22</v>
      </c>
      <c r="E9" s="40">
        <v>3</v>
      </c>
      <c r="F9" s="41">
        <v>5566</v>
      </c>
      <c r="G9" s="41">
        <v>4600</v>
      </c>
      <c r="H9" s="41">
        <v>4100</v>
      </c>
      <c r="I9" s="42">
        <f t="shared" si="0"/>
        <v>4350</v>
      </c>
      <c r="J9" s="43">
        <f t="shared" si="1"/>
        <v>895.44849098091618</v>
      </c>
      <c r="K9" s="37">
        <f t="shared" ref="K9:K10" si="6">J9/I9*100</f>
        <v>20.585022781170487</v>
      </c>
      <c r="L9" s="44">
        <f t="shared" ref="L9:L14" si="7">((E9/3)*(SUM(F9:H9)))</f>
        <v>14266</v>
      </c>
      <c r="M9" s="44">
        <f t="shared" ref="M9:M10" si="8">L9/E9</f>
        <v>4755.333333333333</v>
      </c>
      <c r="N9" s="44">
        <f t="shared" ref="N9:N10" si="9">ROUND(M9,2)</f>
        <v>4755.33</v>
      </c>
      <c r="O9" s="44">
        <f t="shared" ref="O9:O10" si="10">N9*E9</f>
        <v>14265.99</v>
      </c>
    </row>
    <row r="10" spans="1:19" s="45" customFormat="1" ht="18.75" x14ac:dyDescent="0.25">
      <c r="A10" s="37">
        <v>3</v>
      </c>
      <c r="B10" s="38" t="s">
        <v>30</v>
      </c>
      <c r="C10" s="39" t="s">
        <v>24</v>
      </c>
      <c r="D10" s="40" t="s">
        <v>22</v>
      </c>
      <c r="E10" s="40">
        <v>2</v>
      </c>
      <c r="F10" s="41">
        <v>1790</v>
      </c>
      <c r="G10" s="41">
        <v>1790</v>
      </c>
      <c r="H10" s="41">
        <v>1550</v>
      </c>
      <c r="I10" s="42">
        <f t="shared" si="0"/>
        <v>1670</v>
      </c>
      <c r="J10" s="43">
        <f t="shared" si="1"/>
        <v>146.9693845669907</v>
      </c>
      <c r="K10" s="37">
        <f t="shared" si="6"/>
        <v>8.8005619501192047</v>
      </c>
      <c r="L10" s="44">
        <f t="shared" si="7"/>
        <v>3420</v>
      </c>
      <c r="M10" s="44">
        <f t="shared" si="8"/>
        <v>1710</v>
      </c>
      <c r="N10" s="44">
        <f t="shared" si="9"/>
        <v>1710</v>
      </c>
      <c r="O10" s="44">
        <f t="shared" si="10"/>
        <v>3420</v>
      </c>
    </row>
    <row r="11" spans="1:19" s="45" customFormat="1" ht="18.75" x14ac:dyDescent="0.25">
      <c r="A11" s="37">
        <v>4</v>
      </c>
      <c r="B11" s="38" t="s">
        <v>31</v>
      </c>
      <c r="C11" s="39" t="s">
        <v>25</v>
      </c>
      <c r="D11" s="40" t="s">
        <v>22</v>
      </c>
      <c r="E11" s="40">
        <v>5</v>
      </c>
      <c r="F11" s="41">
        <v>5850</v>
      </c>
      <c r="G11" s="41">
        <v>5100</v>
      </c>
      <c r="H11" s="41">
        <v>4700</v>
      </c>
      <c r="I11" s="42">
        <f t="shared" si="0"/>
        <v>4900</v>
      </c>
      <c r="J11" s="43">
        <f t="shared" si="1"/>
        <v>700.89228844380932</v>
      </c>
      <c r="K11" s="37">
        <f t="shared" ref="K11:K14" si="11">J11/I11*100</f>
        <v>14.303924253955291</v>
      </c>
      <c r="L11" s="44">
        <f t="shared" si="7"/>
        <v>26083.333333333336</v>
      </c>
      <c r="M11" s="44">
        <f t="shared" ref="M11:M14" si="12">L11/E11</f>
        <v>5216.666666666667</v>
      </c>
      <c r="N11" s="44">
        <f t="shared" ref="N11:N14" si="13">ROUND(M11,2)</f>
        <v>5216.67</v>
      </c>
      <c r="O11" s="44">
        <f t="shared" ref="O11:O14" si="14">N11*E11</f>
        <v>26083.35</v>
      </c>
    </row>
    <row r="12" spans="1:19" s="45" customFormat="1" ht="18.75" x14ac:dyDescent="0.25">
      <c r="A12" s="37">
        <v>5</v>
      </c>
      <c r="B12" s="38" t="s">
        <v>31</v>
      </c>
      <c r="C12" s="39" t="s">
        <v>26</v>
      </c>
      <c r="D12" s="40" t="s">
        <v>22</v>
      </c>
      <c r="E12" s="40">
        <v>2</v>
      </c>
      <c r="F12" s="41">
        <v>14988</v>
      </c>
      <c r="G12" s="41">
        <v>12500</v>
      </c>
      <c r="H12" s="41">
        <v>12020</v>
      </c>
      <c r="I12" s="42">
        <f t="shared" si="0"/>
        <v>12260</v>
      </c>
      <c r="J12" s="43">
        <f t="shared" si="1"/>
        <v>1943.8600772689376</v>
      </c>
      <c r="K12" s="37">
        <f t="shared" si="11"/>
        <v>15.855302424705853</v>
      </c>
      <c r="L12" s="44">
        <f t="shared" si="7"/>
        <v>26338.666666666664</v>
      </c>
      <c r="M12" s="44">
        <f t="shared" si="12"/>
        <v>13169.333333333332</v>
      </c>
      <c r="N12" s="44">
        <f t="shared" si="13"/>
        <v>13169.33</v>
      </c>
      <c r="O12" s="44">
        <f t="shared" si="14"/>
        <v>26338.66</v>
      </c>
    </row>
    <row r="13" spans="1:19" s="45" customFormat="1" ht="18.75" x14ac:dyDescent="0.25">
      <c r="A13" s="37">
        <v>6</v>
      </c>
      <c r="B13" s="38" t="s">
        <v>32</v>
      </c>
      <c r="C13" s="39" t="s">
        <v>34</v>
      </c>
      <c r="D13" s="40" t="s">
        <v>22</v>
      </c>
      <c r="E13" s="40">
        <v>1</v>
      </c>
      <c r="F13" s="41">
        <v>18665</v>
      </c>
      <c r="G13" s="41">
        <v>16800</v>
      </c>
      <c r="H13" s="41">
        <v>16591</v>
      </c>
      <c r="I13" s="42">
        <f t="shared" si="0"/>
        <v>16695.5</v>
      </c>
      <c r="J13" s="43">
        <f t="shared" si="1"/>
        <v>1396.5619839448589</v>
      </c>
      <c r="K13" s="37">
        <f t="shared" si="11"/>
        <v>8.3649006255868876</v>
      </c>
      <c r="L13" s="44">
        <f t="shared" si="7"/>
        <v>17352</v>
      </c>
      <c r="M13" s="44">
        <f t="shared" si="12"/>
        <v>17352</v>
      </c>
      <c r="N13" s="44">
        <f t="shared" si="13"/>
        <v>17352</v>
      </c>
      <c r="O13" s="44">
        <f t="shared" si="14"/>
        <v>17352</v>
      </c>
    </row>
    <row r="14" spans="1:19" s="45" customFormat="1" ht="37.5" x14ac:dyDescent="0.25">
      <c r="A14" s="37">
        <v>7</v>
      </c>
      <c r="B14" s="38" t="s">
        <v>33</v>
      </c>
      <c r="C14" s="39" t="s">
        <v>27</v>
      </c>
      <c r="D14" s="40" t="s">
        <v>22</v>
      </c>
      <c r="E14" s="40">
        <v>5</v>
      </c>
      <c r="F14" s="41">
        <v>266</v>
      </c>
      <c r="G14" s="41">
        <v>266</v>
      </c>
      <c r="H14" s="41">
        <v>260</v>
      </c>
      <c r="I14" s="42">
        <f t="shared" si="0"/>
        <v>263</v>
      </c>
      <c r="J14" s="43">
        <f t="shared" si="1"/>
        <v>3.6742346141747673</v>
      </c>
      <c r="K14" s="37">
        <f t="shared" si="11"/>
        <v>1.3970473818155007</v>
      </c>
      <c r="L14" s="44">
        <f t="shared" si="7"/>
        <v>1320</v>
      </c>
      <c r="M14" s="44">
        <f t="shared" si="12"/>
        <v>264</v>
      </c>
      <c r="N14" s="44">
        <f t="shared" si="13"/>
        <v>264</v>
      </c>
      <c r="O14" s="44">
        <f t="shared" si="14"/>
        <v>1320</v>
      </c>
    </row>
    <row r="15" spans="1:19" s="45" customFormat="1" ht="37.5" x14ac:dyDescent="0.25">
      <c r="A15" s="37">
        <v>8</v>
      </c>
      <c r="B15" s="38" t="s">
        <v>40</v>
      </c>
      <c r="C15" s="39" t="s">
        <v>38</v>
      </c>
      <c r="D15" s="40" t="s">
        <v>22</v>
      </c>
      <c r="E15" s="40">
        <v>2</v>
      </c>
      <c r="F15" s="41">
        <v>150</v>
      </c>
      <c r="G15" s="41">
        <v>130</v>
      </c>
      <c r="H15" s="41">
        <v>125</v>
      </c>
      <c r="I15" s="42">
        <f t="shared" ref="I15" si="15">AVERAGE(G15:H15)</f>
        <v>127.5</v>
      </c>
      <c r="J15" s="43">
        <f t="shared" ref="J15" si="16">SQRT(((SUM((POWER(F15-I15,2)),(POWER(G15-I15,2)),(POWER(H15-I15,2)))))/2)</f>
        <v>16.105123408406406</v>
      </c>
      <c r="K15" s="37">
        <f t="shared" ref="K15" si="17">J15/I15*100</f>
        <v>12.631469339926593</v>
      </c>
      <c r="L15" s="44">
        <f t="shared" ref="L15" si="18">((E15/3)*(SUM(F15:H15)))</f>
        <v>270</v>
      </c>
      <c r="M15" s="44">
        <f t="shared" ref="M15" si="19">L15/E15</f>
        <v>135</v>
      </c>
      <c r="N15" s="44">
        <f t="shared" ref="N15" si="20">ROUND(M15,2)</f>
        <v>135</v>
      </c>
      <c r="O15" s="44">
        <f t="shared" ref="O15" si="21">N15*E15</f>
        <v>270</v>
      </c>
    </row>
    <row r="16" spans="1:19" ht="18.75" x14ac:dyDescent="0.3">
      <c r="A16" s="63" t="s">
        <v>20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4"/>
      <c r="O16" s="26">
        <f>SUM(O8:O15)</f>
        <v>97642.66</v>
      </c>
      <c r="Q16" s="17"/>
      <c r="R16" s="17"/>
      <c r="S16" s="35"/>
    </row>
    <row r="17" spans="1:19" ht="18.75" x14ac:dyDescent="0.3">
      <c r="A17" s="16"/>
      <c r="B17" s="31"/>
      <c r="C17" s="36"/>
      <c r="D17" s="16"/>
      <c r="E17" s="16"/>
      <c r="F17" s="16"/>
      <c r="G17" s="16"/>
      <c r="H17" s="16"/>
      <c r="I17" s="5"/>
      <c r="J17" s="10"/>
      <c r="K17" s="5"/>
      <c r="L17" s="5"/>
      <c r="M17" s="10"/>
      <c r="N17" s="17"/>
      <c r="O17" s="17"/>
      <c r="Q17" s="17"/>
      <c r="R17" s="17"/>
      <c r="S17" s="17"/>
    </row>
    <row r="18" spans="1:19" ht="18.75" x14ac:dyDescent="0.3">
      <c r="A18" s="16"/>
      <c r="B18" s="31"/>
      <c r="C18" s="16"/>
      <c r="D18" s="16"/>
      <c r="E18" s="16"/>
      <c r="F18" s="16"/>
      <c r="G18" s="16"/>
      <c r="H18" s="16"/>
      <c r="I18" s="65" t="s">
        <v>16</v>
      </c>
      <c r="J18" s="65"/>
      <c r="K18" s="65"/>
      <c r="L18" s="65"/>
      <c r="M18" s="27">
        <v>97642.66</v>
      </c>
      <c r="N18" s="24" t="s">
        <v>17</v>
      </c>
      <c r="O18" s="5"/>
      <c r="Q18" s="17"/>
      <c r="R18" s="17"/>
      <c r="S18" s="17"/>
    </row>
    <row r="19" spans="1:19" ht="18.75" x14ac:dyDescent="0.3">
      <c r="A19" s="18"/>
      <c r="B19" s="33"/>
      <c r="C19" s="18"/>
      <c r="D19" s="52"/>
      <c r="E19" s="52"/>
      <c r="F19" s="52"/>
      <c r="G19" s="52"/>
      <c r="H19" s="52"/>
      <c r="I19" s="52"/>
      <c r="J19" s="52"/>
      <c r="K19" s="19"/>
      <c r="L19" s="20"/>
      <c r="M19" s="20"/>
      <c r="N19" s="20"/>
      <c r="O19" s="29"/>
      <c r="P19" s="30"/>
      <c r="Q19" s="17"/>
      <c r="R19" s="17"/>
      <c r="S19" s="17"/>
    </row>
    <row r="20" spans="1:19" ht="18.75" x14ac:dyDescent="0.3">
      <c r="A20" s="18"/>
      <c r="B20" s="33"/>
      <c r="C20" s="18"/>
      <c r="D20" s="48"/>
      <c r="E20" s="48"/>
      <c r="F20" s="48"/>
      <c r="G20" s="48"/>
      <c r="H20" s="48"/>
      <c r="I20" s="48"/>
      <c r="J20" s="18"/>
      <c r="K20" s="19"/>
      <c r="L20" s="20"/>
      <c r="M20" s="20"/>
      <c r="N20" s="20"/>
      <c r="O20" s="29"/>
    </row>
    <row r="21" spans="1:19" ht="18.75" x14ac:dyDescent="0.3">
      <c r="A21" s="18"/>
      <c r="B21" s="33"/>
      <c r="C21" s="18"/>
      <c r="D21" s="52" t="s">
        <v>41</v>
      </c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 spans="1:19" ht="18.75" x14ac:dyDescent="0.3">
      <c r="A22" s="20"/>
      <c r="B22" s="34"/>
      <c r="C22" s="20"/>
      <c r="D22" s="21"/>
      <c r="E22" s="21"/>
      <c r="F22" s="22"/>
      <c r="G22" s="23"/>
      <c r="H22" s="23"/>
      <c r="I22" s="20"/>
      <c r="J22" s="20"/>
      <c r="K22" s="20"/>
      <c r="L22" s="20"/>
      <c r="M22" s="20"/>
    </row>
    <row r="23" spans="1:19" ht="15.75" x14ac:dyDescent="0.25">
      <c r="A23" s="11"/>
      <c r="B23" s="11"/>
      <c r="C23" s="11"/>
      <c r="D23" s="12"/>
      <c r="E23" s="14"/>
      <c r="G23" s="3"/>
      <c r="H23" s="14"/>
      <c r="L23" s="2"/>
      <c r="M23" s="2"/>
    </row>
    <row r="24" spans="1:19" ht="18.75" x14ac:dyDescent="0.3">
      <c r="H24" s="14"/>
      <c r="N24" s="20">
        <v>310</v>
      </c>
      <c r="O24" s="29"/>
    </row>
    <row r="25" spans="1:19" ht="15.75" x14ac:dyDescent="0.25">
      <c r="H25" s="14"/>
      <c r="N25" s="6">
        <v>340</v>
      </c>
      <c r="O25" s="30"/>
    </row>
    <row r="26" spans="1:19" ht="15.75" x14ac:dyDescent="0.25">
      <c r="H26" s="14"/>
      <c r="K26" s="13"/>
      <c r="L26" s="13"/>
    </row>
    <row r="27" spans="1:19" ht="15.75" x14ac:dyDescent="0.25">
      <c r="H27" s="14"/>
      <c r="K27" s="13"/>
      <c r="L27" s="13"/>
    </row>
    <row r="28" spans="1:19" ht="15.75" x14ac:dyDescent="0.25">
      <c r="H28" s="14"/>
      <c r="K28" s="13"/>
      <c r="L28" s="13"/>
    </row>
    <row r="29" spans="1:19" ht="15.75" x14ac:dyDescent="0.25">
      <c r="H29" s="14"/>
      <c r="K29" s="13"/>
      <c r="L29" s="13"/>
    </row>
    <row r="30" spans="1:19" ht="15.75" x14ac:dyDescent="0.25">
      <c r="H30" s="14"/>
      <c r="K30" s="13"/>
      <c r="L30" s="13"/>
    </row>
    <row r="31" spans="1:19" ht="15.75" x14ac:dyDescent="0.25">
      <c r="H31" s="14"/>
      <c r="K31" s="13"/>
      <c r="L31" s="13"/>
    </row>
    <row r="32" spans="1:19" ht="15.75" x14ac:dyDescent="0.25">
      <c r="H32" s="14"/>
      <c r="K32" s="13"/>
      <c r="L32" s="13"/>
    </row>
    <row r="33" spans="8:12" ht="15.75" x14ac:dyDescent="0.25">
      <c r="H33" s="14"/>
      <c r="K33" s="13"/>
      <c r="L33" s="13"/>
    </row>
    <row r="34" spans="8:12" ht="15.75" x14ac:dyDescent="0.25">
      <c r="H34" s="14"/>
    </row>
    <row r="35" spans="8:12" ht="15.75" x14ac:dyDescent="0.25">
      <c r="H35" s="14"/>
    </row>
    <row r="36" spans="8:12" ht="15.75" x14ac:dyDescent="0.25">
      <c r="H36" s="14"/>
    </row>
    <row r="37" spans="8:12" ht="15.75" x14ac:dyDescent="0.25">
      <c r="H37" s="14"/>
    </row>
    <row r="38" spans="8:12" ht="15.75" x14ac:dyDescent="0.25">
      <c r="H38" s="14"/>
    </row>
    <row r="39" spans="8:12" ht="15.75" x14ac:dyDescent="0.25">
      <c r="H39" s="14"/>
    </row>
    <row r="40" spans="8:12" ht="15.75" x14ac:dyDescent="0.25">
      <c r="H40" s="14"/>
    </row>
    <row r="41" spans="8:12" ht="15.75" x14ac:dyDescent="0.25">
      <c r="H41" s="14"/>
    </row>
    <row r="42" spans="8:12" ht="15.75" x14ac:dyDescent="0.25">
      <c r="H42" s="14"/>
    </row>
    <row r="43" spans="8:12" ht="15.75" x14ac:dyDescent="0.25">
      <c r="H43" s="14"/>
    </row>
    <row r="44" spans="8:12" ht="15.75" x14ac:dyDescent="0.25">
      <c r="H44" s="14"/>
    </row>
    <row r="45" spans="8:12" ht="15.75" x14ac:dyDescent="0.25">
      <c r="H45" s="14"/>
    </row>
    <row r="46" spans="8:12" ht="15.75" x14ac:dyDescent="0.25">
      <c r="H46" s="14"/>
    </row>
    <row r="47" spans="8:12" ht="15.75" x14ac:dyDescent="0.25">
      <c r="H47" s="14"/>
      <c r="I47" s="6"/>
      <c r="J47" s="6"/>
    </row>
    <row r="48" spans="8:12" ht="15.75" x14ac:dyDescent="0.25">
      <c r="H48" s="14"/>
    </row>
    <row r="49" spans="8:8" ht="15.75" x14ac:dyDescent="0.25">
      <c r="H49" s="14"/>
    </row>
    <row r="50" spans="8:8" ht="15.75" x14ac:dyDescent="0.25">
      <c r="H50" s="14"/>
    </row>
    <row r="51" spans="8:8" ht="15.75" x14ac:dyDescent="0.25">
      <c r="H51" s="14"/>
    </row>
    <row r="52" spans="8:8" ht="15.75" x14ac:dyDescent="0.25">
      <c r="H52" s="14"/>
    </row>
    <row r="53" spans="8:8" ht="15.75" x14ac:dyDescent="0.25">
      <c r="H53" s="14"/>
    </row>
    <row r="54" spans="8:8" ht="15.75" x14ac:dyDescent="0.25">
      <c r="H54" s="14"/>
    </row>
    <row r="55" spans="8:8" ht="15.75" x14ac:dyDescent="0.25">
      <c r="H55" s="14"/>
    </row>
    <row r="56" spans="8:8" ht="15.75" x14ac:dyDescent="0.25">
      <c r="H56" s="14"/>
    </row>
    <row r="57" spans="8:8" ht="15.75" x14ac:dyDescent="0.25">
      <c r="H57" s="14"/>
    </row>
    <row r="58" spans="8:8" ht="15.75" x14ac:dyDescent="0.25">
      <c r="H58" s="14"/>
    </row>
    <row r="59" spans="8:8" ht="15.75" x14ac:dyDescent="0.25">
      <c r="H59" s="14"/>
    </row>
    <row r="60" spans="8:8" ht="15.75" x14ac:dyDescent="0.25">
      <c r="H60" s="14"/>
    </row>
    <row r="61" spans="8:8" ht="15.75" x14ac:dyDescent="0.25">
      <c r="H61" s="14"/>
    </row>
    <row r="62" spans="8:8" ht="15.75" x14ac:dyDescent="0.25">
      <c r="H62" s="14"/>
    </row>
    <row r="63" spans="8:8" ht="15.75" x14ac:dyDescent="0.25">
      <c r="H63" s="14"/>
    </row>
    <row r="64" spans="8:8" ht="15.75" x14ac:dyDescent="0.25">
      <c r="H64" s="14"/>
    </row>
    <row r="65" spans="8:8" ht="15.75" x14ac:dyDescent="0.25">
      <c r="H65" s="14"/>
    </row>
    <row r="66" spans="8:8" ht="15.75" x14ac:dyDescent="0.25">
      <c r="H66" s="14"/>
    </row>
    <row r="67" spans="8:8" ht="15.75" x14ac:dyDescent="0.25">
      <c r="H67" s="14"/>
    </row>
    <row r="68" spans="8:8" ht="15.75" x14ac:dyDescent="0.25">
      <c r="H68" s="14"/>
    </row>
    <row r="69" spans="8:8" ht="15.75" x14ac:dyDescent="0.25">
      <c r="H69" s="14"/>
    </row>
    <row r="70" spans="8:8" ht="15.75" x14ac:dyDescent="0.25">
      <c r="H70" s="14"/>
    </row>
    <row r="71" spans="8:8" ht="15.75" x14ac:dyDescent="0.25">
      <c r="H71" s="14"/>
    </row>
    <row r="72" spans="8:8" ht="15.75" x14ac:dyDescent="0.25">
      <c r="H72" s="14"/>
    </row>
    <row r="73" spans="8:8" ht="15.75" x14ac:dyDescent="0.25">
      <c r="H73" s="14"/>
    </row>
    <row r="74" spans="8:8" ht="15.75" x14ac:dyDescent="0.25">
      <c r="H74" s="14"/>
    </row>
    <row r="75" spans="8:8" ht="15.75" x14ac:dyDescent="0.25">
      <c r="H75" s="14"/>
    </row>
    <row r="76" spans="8:8" ht="15.75" x14ac:dyDescent="0.25">
      <c r="H76" s="14"/>
    </row>
    <row r="77" spans="8:8" ht="15.75" x14ac:dyDescent="0.25">
      <c r="H77" s="14"/>
    </row>
    <row r="78" spans="8:8" ht="15.75" x14ac:dyDescent="0.25">
      <c r="H78" s="14"/>
    </row>
    <row r="79" spans="8:8" ht="15.75" x14ac:dyDescent="0.25">
      <c r="H79" s="14"/>
    </row>
    <row r="80" spans="8:8" ht="15.75" x14ac:dyDescent="0.25">
      <c r="H80" s="14"/>
    </row>
    <row r="81" spans="8:8" ht="15.75" x14ac:dyDescent="0.25">
      <c r="H81" s="14"/>
    </row>
    <row r="82" spans="8:8" ht="15.75" x14ac:dyDescent="0.25">
      <c r="H82" s="14"/>
    </row>
    <row r="83" spans="8:8" ht="15.75" x14ac:dyDescent="0.25">
      <c r="H83" s="14"/>
    </row>
    <row r="84" spans="8:8" ht="15.75" x14ac:dyDescent="0.25">
      <c r="H84" s="14"/>
    </row>
    <row r="85" spans="8:8" ht="15.75" x14ac:dyDescent="0.25">
      <c r="H85" s="14"/>
    </row>
    <row r="86" spans="8:8" ht="15.75" x14ac:dyDescent="0.25">
      <c r="H86" s="14"/>
    </row>
    <row r="87" spans="8:8" ht="15.75" x14ac:dyDescent="0.25">
      <c r="H87" s="14"/>
    </row>
    <row r="88" spans="8:8" ht="15.75" x14ac:dyDescent="0.25">
      <c r="H88" s="14"/>
    </row>
    <row r="89" spans="8:8" ht="15.75" x14ac:dyDescent="0.25">
      <c r="H89" s="14"/>
    </row>
    <row r="90" spans="8:8" ht="15.75" x14ac:dyDescent="0.25">
      <c r="H90" s="14"/>
    </row>
    <row r="91" spans="8:8" ht="15.75" x14ac:dyDescent="0.25">
      <c r="H91" s="14"/>
    </row>
    <row r="92" spans="8:8" ht="15.75" x14ac:dyDescent="0.25">
      <c r="H92" s="14"/>
    </row>
    <row r="93" spans="8:8" ht="15.75" x14ac:dyDescent="0.25">
      <c r="H93" s="14"/>
    </row>
    <row r="94" spans="8:8" ht="15.75" x14ac:dyDescent="0.25">
      <c r="H94" s="14"/>
    </row>
    <row r="95" spans="8:8" ht="15.75" x14ac:dyDescent="0.25">
      <c r="H95" s="14"/>
    </row>
    <row r="96" spans="8:8" ht="15.75" x14ac:dyDescent="0.25">
      <c r="H96" s="14"/>
    </row>
    <row r="97" spans="8:8" ht="15.75" x14ac:dyDescent="0.25">
      <c r="H97" s="14"/>
    </row>
    <row r="98" spans="8:8" ht="15.75" x14ac:dyDescent="0.25">
      <c r="H98" s="14"/>
    </row>
    <row r="99" spans="8:8" ht="15.75" x14ac:dyDescent="0.25">
      <c r="H99" s="14"/>
    </row>
    <row r="100" spans="8:8" ht="15.75" x14ac:dyDescent="0.25">
      <c r="H100" s="14"/>
    </row>
    <row r="101" spans="8:8" ht="15.75" x14ac:dyDescent="0.25">
      <c r="H101" s="14"/>
    </row>
    <row r="102" spans="8:8" ht="15.75" x14ac:dyDescent="0.25">
      <c r="H102" s="14"/>
    </row>
    <row r="103" spans="8:8" ht="15.75" x14ac:dyDescent="0.25">
      <c r="H103" s="14"/>
    </row>
    <row r="104" spans="8:8" ht="15.75" x14ac:dyDescent="0.25">
      <c r="H104" s="14"/>
    </row>
    <row r="105" spans="8:8" ht="15.75" x14ac:dyDescent="0.25">
      <c r="H105" s="14"/>
    </row>
    <row r="106" spans="8:8" ht="15.75" x14ac:dyDescent="0.25">
      <c r="H106" s="14"/>
    </row>
    <row r="107" spans="8:8" ht="15.75" x14ac:dyDescent="0.25">
      <c r="H107" s="14"/>
    </row>
    <row r="108" spans="8:8" ht="15.75" x14ac:dyDescent="0.25">
      <c r="H108" s="14"/>
    </row>
    <row r="109" spans="8:8" ht="15.75" x14ac:dyDescent="0.25">
      <c r="H109" s="14"/>
    </row>
    <row r="110" spans="8:8" ht="15.75" x14ac:dyDescent="0.25">
      <c r="H110" s="14"/>
    </row>
    <row r="111" spans="8:8" ht="15.75" x14ac:dyDescent="0.25">
      <c r="H111" s="14"/>
    </row>
    <row r="112" spans="8:8" ht="15.75" x14ac:dyDescent="0.25">
      <c r="H112" s="14"/>
    </row>
    <row r="113" spans="8:8" ht="15.75" x14ac:dyDescent="0.25">
      <c r="H113" s="14"/>
    </row>
    <row r="114" spans="8:8" ht="15.75" x14ac:dyDescent="0.25">
      <c r="H114" s="14"/>
    </row>
    <row r="115" spans="8:8" ht="15.75" x14ac:dyDescent="0.25">
      <c r="H115" s="14"/>
    </row>
    <row r="116" spans="8:8" ht="15.75" x14ac:dyDescent="0.25">
      <c r="H116" s="14"/>
    </row>
    <row r="117" spans="8:8" ht="15.75" x14ac:dyDescent="0.25">
      <c r="H117" s="14"/>
    </row>
    <row r="118" spans="8:8" ht="15.75" x14ac:dyDescent="0.25">
      <c r="H118" s="14"/>
    </row>
    <row r="119" spans="8:8" ht="15.75" x14ac:dyDescent="0.25">
      <c r="H119" s="14"/>
    </row>
    <row r="120" spans="8:8" ht="15.75" x14ac:dyDescent="0.25">
      <c r="H120" s="14"/>
    </row>
    <row r="121" spans="8:8" ht="15.75" x14ac:dyDescent="0.25">
      <c r="H121" s="14"/>
    </row>
    <row r="122" spans="8:8" ht="15.75" x14ac:dyDescent="0.25">
      <c r="H122" s="14"/>
    </row>
    <row r="123" spans="8:8" ht="15.75" x14ac:dyDescent="0.25">
      <c r="H123" s="14"/>
    </row>
    <row r="124" spans="8:8" ht="15.75" x14ac:dyDescent="0.25">
      <c r="H124" s="14"/>
    </row>
    <row r="125" spans="8:8" ht="15.75" x14ac:dyDescent="0.25">
      <c r="H125" s="14"/>
    </row>
    <row r="126" spans="8:8" ht="15.75" x14ac:dyDescent="0.25">
      <c r="H126" s="14"/>
    </row>
    <row r="127" spans="8:8" ht="15.75" x14ac:dyDescent="0.25">
      <c r="H127" s="14"/>
    </row>
    <row r="128" spans="8:8" ht="15.75" x14ac:dyDescent="0.25">
      <c r="H128" s="14"/>
    </row>
    <row r="129" spans="8:8" ht="15.75" x14ac:dyDescent="0.25">
      <c r="H129" s="14"/>
    </row>
    <row r="130" spans="8:8" ht="15.75" x14ac:dyDescent="0.25">
      <c r="H130" s="14"/>
    </row>
    <row r="131" spans="8:8" ht="15.75" x14ac:dyDescent="0.25">
      <c r="H131" s="14"/>
    </row>
  </sheetData>
  <mergeCells count="18">
    <mergeCell ref="I18:L18"/>
    <mergeCell ref="D19:J19"/>
    <mergeCell ref="D20:I20"/>
    <mergeCell ref="B6:B7"/>
    <mergeCell ref="M1:O1"/>
    <mergeCell ref="D21:O21"/>
    <mergeCell ref="M2:O2"/>
    <mergeCell ref="A3:O3"/>
    <mergeCell ref="A4:O4"/>
    <mergeCell ref="A6:A7"/>
    <mergeCell ref="C6:C7"/>
    <mergeCell ref="D6:D7"/>
    <mergeCell ref="E6:E7"/>
    <mergeCell ref="F6:H6"/>
    <mergeCell ref="I6:K6"/>
    <mergeCell ref="L6:O6"/>
    <mergeCell ref="A5:O5"/>
    <mergeCell ref="A16:N16"/>
  </mergeCells>
  <pageMargins left="0.25" right="0.25" top="0.75" bottom="0.75" header="0.3" footer="0.3"/>
  <pageSetup paperSize="9" scale="4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2026-04-22T15:07:09Z</dcterms:modified>
</cp:coreProperties>
</file>