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filterPrivacy="1"/>
  <bookViews>
    <workbookView xWindow="-28920" yWindow="-120" windowWidth="29040" windowHeight="15840"/>
  </bookViews>
  <sheets>
    <sheet name="Кострома" sheetId="4" r:id="rId1"/>
  </sheets>
  <definedNames>
    <definedName name="_xlnm.Print_Area" localSheetId="0">Кострома!$A$1:$N$23</definedName>
  </definedName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N14" i="4"/>
  <c r="L10"/>
  <c r="L9"/>
  <c r="M9"/>
  <c r="M12" l="1"/>
  <c r="M13"/>
  <c r="N9"/>
  <c r="N12" l="1"/>
  <c r="N13"/>
  <c r="M10"/>
  <c r="N10" s="1"/>
  <c r="M11"/>
  <c r="N11" s="1"/>
  <c r="H13" l="1"/>
  <c r="I13" s="1"/>
  <c r="J13" s="1"/>
  <c r="K13" s="1"/>
  <c r="H12"/>
  <c r="I12" s="1"/>
  <c r="J12" s="1"/>
  <c r="K12" s="1"/>
  <c r="H11"/>
  <c r="I11" s="1"/>
  <c r="J11" s="1"/>
  <c r="K11" s="1"/>
  <c r="H10"/>
  <c r="I10" s="1"/>
  <c r="J10" s="1"/>
  <c r="K10" s="1"/>
  <c r="H9"/>
  <c r="L13" l="1"/>
  <c r="I9"/>
  <c r="J9" s="1"/>
  <c r="K9" s="1"/>
  <c r="L11"/>
  <c r="L14" s="1"/>
  <c r="L12"/>
  <c r="H18" l="1"/>
</calcChain>
</file>

<file path=xl/sharedStrings.xml><?xml version="1.0" encoding="utf-8"?>
<sst xmlns="http://schemas.openxmlformats.org/spreadsheetml/2006/main" count="44" uniqueCount="41">
  <si>
    <t>Используемый метод определения НМЦК, с обоснованием:</t>
  </si>
  <si>
    <t xml:space="preserve">Начальная (максимальная) цена контракта рассчитана посредством применения метода сопоставимых рыночных цен (анализа рынка) на основании Методических рекомендаций по применению методов определения начальной (максимальной) цены контракта, утвержденных приказом Министерства экономического развития Российской Федерации от 02.10.2013 № 567 «Об утверждении методических рекомендаций по применению методов определения начальной (максимальной) цены контракта, заключаемого с единственным поставщиком (подрядчиком, исполнителем)».  Метод сопоставимых рыночных цен (анализа рынка), был выбран в связи с тем, что он является приоритетным для определения и обоснования НМЦК для данного вида закупки. </t>
  </si>
  <si>
    <t>Расчет начальной (максимальной) цены контракта</t>
  </si>
  <si>
    <t>№</t>
  </si>
  <si>
    <t>Наименование предмета контракта</t>
  </si>
  <si>
    <t>Ед. изм</t>
  </si>
  <si>
    <t>Кол-во</t>
  </si>
  <si>
    <t>Коммерческие предложения (руб./ед.изм.)</t>
  </si>
  <si>
    <t>Однородность совокупности значений выявленных цен, используемых в расчете НМЦК</t>
  </si>
  <si>
    <t>Поставщик №1</t>
  </si>
  <si>
    <t xml:space="preserve">Поставщик №2 </t>
  </si>
  <si>
    <t>Поставщик №3</t>
  </si>
  <si>
    <t xml:space="preserve">Средняя арифметическая цена за единицу     &lt;ц&gt; </t>
  </si>
  <si>
    <t>Среднее квадратичное отклонение</t>
  </si>
  <si>
    <r>
      <t xml:space="preserve">коэффициент вариации цен V (%)           </t>
    </r>
    <r>
      <rPr>
        <i/>
        <sz val="10"/>
        <color indexed="8"/>
        <rFont val="Times New Roman"/>
        <family val="1"/>
        <charset val="204"/>
      </rPr>
      <t xml:space="preserve">         </t>
    </r>
  </si>
  <si>
    <t>Совокупность значений выявленных цен</t>
  </si>
  <si>
    <t>НМЦК, контракта с учетом округления цены за единицу (руб.)</t>
  </si>
  <si>
    <t>ИТОГО</t>
  </si>
  <si>
    <t>Дата подготовки и обоснования НМЦК</t>
  </si>
  <si>
    <t xml:space="preserve">* При определении НМЦК,  Заказчиком применяется Приказ Минэкономразвития России от 02.10.2013 N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t>
  </si>
  <si>
    <t>В результате проведенного расчета НМЦК составила:</t>
  </si>
  <si>
    <t>рублей</t>
  </si>
  <si>
    <t xml:space="preserve">Расчет составлен: </t>
  </si>
  <si>
    <t xml:space="preserve">Экономист </t>
  </si>
  <si>
    <t xml:space="preserve">(наименьшая цена товара осуществлена по результатам проведенного мониторинга цен на рынке с учетом реализации товаров и услуг в розничной сети), что меньше рассчитанной  вышеуказанной НМЦК на основании Приказа от 02 октября 2013г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 </t>
  </si>
  <si>
    <t>Усл. ед.</t>
  </si>
  <si>
    <t>Шт.</t>
  </si>
  <si>
    <t>Калугина О.К.</t>
  </si>
  <si>
    <t>Цена согласно минимальному ценовому предложению</t>
  </si>
  <si>
    <t>Максимальное значение цены контракта</t>
  </si>
  <si>
    <t xml:space="preserve">Обоснование начальной (максимальной) цены  контракта
</t>
  </si>
  <si>
    <t>Оказание услуг по бронированию и предоставлению авиабилетов для молодежной команды СПб ГБУ ДО СШОР по футболу «Зенит», направляемой на спортивные мероприятия в г. Оренбург</t>
  </si>
  <si>
    <t>Стоимость услуги по бронированию авиабилетов по маршруту Санкт-Петербург - Оренбург - Санкт-Петербург</t>
  </si>
  <si>
    <t>Стоимость авиабилета</t>
  </si>
  <si>
    <t>Стоимость сбора авиакомпании за замену фамилии</t>
  </si>
  <si>
    <t>Цена предл. №2  Исх. №54 от 16.04.2026 г.</t>
  </si>
  <si>
    <t>Цена предл. №1   Исх. №136 от 17.04.2026 г.</t>
  </si>
  <si>
    <t>Стоимость сбора авиакомпании за оформление билета</t>
  </si>
  <si>
    <t xml:space="preserve">Стоимость услуги за замену фамилии </t>
  </si>
  <si>
    <r>
      <t xml:space="preserve">Таким образом, в соответствии  с расчетом НМЦК  и, руководствуясь требованиями статьи 34 Бюджетного кодекса Российской Федерации необходимо  обеспечивать результативность и эффективность расходования средств считаем целесообразным  принять НМЦК  </t>
    </r>
    <r>
      <rPr>
        <b/>
        <sz val="10"/>
        <color indexed="8"/>
        <rFont val="Times New Roman"/>
        <family val="1"/>
        <charset val="204"/>
      </rPr>
      <t xml:space="preserve">  на сумму 477 050,00 рублей </t>
    </r>
  </si>
  <si>
    <t>Цена предл. №3   Исх. № 19 от 20.04.2026 г.</t>
  </si>
</sst>
</file>

<file path=xl/styles.xml><?xml version="1.0" encoding="utf-8"?>
<styleSheet xmlns="http://schemas.openxmlformats.org/spreadsheetml/2006/main">
  <numFmts count="3">
    <numFmt numFmtId="43" formatCode="_-* #,##0.00\ _₽_-;\-* #,##0.00\ _₽_-;_-* &quot;-&quot;??\ _₽_-;_-@_-"/>
    <numFmt numFmtId="164" formatCode="0.0000"/>
    <numFmt numFmtId="165" formatCode="000000"/>
  </numFmts>
  <fonts count="17">
    <font>
      <sz val="11"/>
      <color theme="1"/>
      <name val="Calibri"/>
      <family val="2"/>
      <scheme val="minor"/>
    </font>
    <font>
      <sz val="11"/>
      <color theme="1"/>
      <name val="Calibri"/>
      <family val="2"/>
      <scheme val="minor"/>
    </font>
    <font>
      <sz val="12"/>
      <color indexed="8"/>
      <name val="Times New Roman"/>
      <family val="1"/>
      <charset val="204"/>
    </font>
    <font>
      <b/>
      <sz val="12"/>
      <color indexed="8"/>
      <name val="Times New Roman"/>
      <family val="1"/>
      <charset val="204"/>
    </font>
    <font>
      <sz val="14"/>
      <color indexed="8"/>
      <name val="Times New Roman"/>
      <family val="1"/>
      <charset val="204"/>
    </font>
    <font>
      <sz val="10"/>
      <color theme="1"/>
      <name val="Times New Roman"/>
      <family val="1"/>
      <charset val="204"/>
    </font>
    <font>
      <b/>
      <sz val="10"/>
      <color indexed="8"/>
      <name val="Times New Roman"/>
      <family val="1"/>
      <charset val="204"/>
    </font>
    <font>
      <sz val="10"/>
      <color indexed="8"/>
      <name val="Times New Roman"/>
      <family val="1"/>
      <charset val="204"/>
    </font>
    <font>
      <i/>
      <sz val="10"/>
      <color indexed="8"/>
      <name val="Times New Roman"/>
      <family val="1"/>
      <charset val="204"/>
    </font>
    <font>
      <sz val="9"/>
      <color indexed="8"/>
      <name val="Times New Roman"/>
      <family val="1"/>
      <charset val="204"/>
    </font>
    <font>
      <sz val="11"/>
      <color indexed="8"/>
      <name val="Times New Roman"/>
      <family val="1"/>
      <charset val="204"/>
    </font>
    <font>
      <sz val="8"/>
      <color indexed="8"/>
      <name val="Times New Roman"/>
      <family val="1"/>
      <charset val="204"/>
    </font>
    <font>
      <sz val="12"/>
      <name val="Times New Roman"/>
      <family val="1"/>
      <charset val="204"/>
    </font>
    <font>
      <sz val="11"/>
      <color theme="1"/>
      <name val="Calibri"/>
      <family val="2"/>
      <charset val="204"/>
    </font>
    <font>
      <sz val="11"/>
      <color theme="1"/>
      <name val="Times New Roman"/>
      <family val="1"/>
      <charset val="204"/>
    </font>
    <font>
      <sz val="12"/>
      <color theme="1"/>
      <name val="Times New Roman"/>
      <family val="1"/>
      <charset val="204"/>
    </font>
    <font>
      <sz val="11"/>
      <color rgb="FF000000"/>
      <name val="Times New Roman"/>
      <family val="1"/>
      <charset val="204"/>
    </font>
  </fonts>
  <fills count="3">
    <fill>
      <patternFill patternType="none"/>
    </fill>
    <fill>
      <patternFill patternType="gray125"/>
    </fill>
    <fill>
      <patternFill patternType="solid">
        <fgColor theme="9" tint="0.79998168889431442"/>
        <bgColor indexed="64"/>
      </patternFill>
    </fill>
  </fills>
  <borders count="13">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s>
  <cellStyleXfs count="2">
    <xf numFmtId="0" fontId="0" fillId="0" borderId="0"/>
    <xf numFmtId="43" fontId="1" fillId="0" borderId="0" applyFont="0" applyFill="0" applyBorder="0" applyAlignment="0" applyProtection="0"/>
  </cellStyleXfs>
  <cellXfs count="100">
    <xf numFmtId="0" fontId="0" fillId="0" borderId="0" xfId="0"/>
    <xf numFmtId="0" fontId="2" fillId="0" borderId="0" xfId="0" applyFont="1"/>
    <xf numFmtId="0" fontId="4" fillId="0" borderId="0" xfId="0" applyFont="1"/>
    <xf numFmtId="0" fontId="3" fillId="0" borderId="0" xfId="0" applyFont="1" applyAlignment="1">
      <alignment wrapText="1"/>
    </xf>
    <xf numFmtId="0" fontId="7" fillId="0" borderId="0" xfId="0" applyFont="1"/>
    <xf numFmtId="2" fontId="3" fillId="0" borderId="0" xfId="0" applyNumberFormat="1" applyFont="1" applyAlignment="1">
      <alignment vertical="center"/>
    </xf>
    <xf numFmtId="0" fontId="3" fillId="0" borderId="0" xfId="0" applyFont="1" applyAlignment="1">
      <alignment vertical="center"/>
    </xf>
    <xf numFmtId="0" fontId="7" fillId="0" borderId="0" xfId="0" applyFont="1" applyAlignment="1">
      <alignment vertical="center"/>
    </xf>
    <xf numFmtId="0" fontId="2" fillId="0" borderId="0" xfId="0" applyFont="1" applyAlignment="1">
      <alignment vertical="center"/>
    </xf>
    <xf numFmtId="0" fontId="2" fillId="0" borderId="0" xfId="0" applyFont="1" applyAlignment="1" applyProtection="1">
      <alignment wrapText="1"/>
      <protection locked="0"/>
    </xf>
    <xf numFmtId="164" fontId="2" fillId="0" borderId="0" xfId="0" applyNumberFormat="1" applyFont="1" applyAlignment="1" applyProtection="1">
      <alignment horizontal="center" vertical="center"/>
      <protection locked="0"/>
    </xf>
    <xf numFmtId="0" fontId="2" fillId="0" borderId="0" xfId="0" applyFont="1" applyAlignment="1" applyProtection="1">
      <alignment horizontal="center" wrapText="1"/>
      <protection locked="0"/>
    </xf>
    <xf numFmtId="0" fontId="10" fillId="0" borderId="0" xfId="0" applyFont="1" applyAlignment="1" applyProtection="1">
      <alignment vertical="center"/>
      <protection locked="0"/>
    </xf>
    <xf numFmtId="0" fontId="2" fillId="0" borderId="0" xfId="0" applyFont="1" applyAlignment="1" applyProtection="1">
      <alignment vertical="top" wrapText="1"/>
      <protection locked="0"/>
    </xf>
    <xf numFmtId="49" fontId="0" fillId="0" borderId="0" xfId="0" applyNumberFormat="1"/>
    <xf numFmtId="0" fontId="10" fillId="2" borderId="0" xfId="0" applyFont="1" applyFill="1" applyAlignment="1" applyProtection="1">
      <alignment horizontal="center" vertical="center"/>
      <protection locked="0"/>
    </xf>
    <xf numFmtId="0" fontId="7" fillId="0" borderId="3" xfId="0" applyFont="1" applyBorder="1" applyAlignment="1">
      <alignment horizontal="center" vertical="top" wrapText="1"/>
    </xf>
    <xf numFmtId="4" fontId="2" fillId="0" borderId="3" xfId="1" applyNumberFormat="1" applyFont="1" applyFill="1" applyBorder="1" applyAlignment="1">
      <alignment horizontal="center" vertical="center" wrapText="1"/>
    </xf>
    <xf numFmtId="0" fontId="7" fillId="0" borderId="9" xfId="0" applyFont="1" applyBorder="1" applyAlignment="1">
      <alignment horizontal="center" vertical="center" wrapText="1"/>
    </xf>
    <xf numFmtId="2" fontId="12" fillId="0" borderId="3" xfId="0" applyNumberFormat="1" applyFont="1" applyBorder="1" applyAlignment="1">
      <alignment horizontal="center" vertical="center" wrapText="1"/>
    </xf>
    <xf numFmtId="2" fontId="11" fillId="0" borderId="3" xfId="0" applyNumberFormat="1" applyFont="1" applyBorder="1" applyAlignment="1">
      <alignment horizontal="center" vertical="center"/>
    </xf>
    <xf numFmtId="2" fontId="2" fillId="0" borderId="3" xfId="0" applyNumberFormat="1" applyFont="1" applyBorder="1" applyAlignment="1">
      <alignment horizontal="center" vertical="center"/>
    </xf>
    <xf numFmtId="2" fontId="9" fillId="0" borderId="3" xfId="0" applyNumberFormat="1" applyFont="1" applyBorder="1" applyAlignment="1">
      <alignment horizontal="center" vertical="center"/>
    </xf>
    <xf numFmtId="2" fontId="7" fillId="0" borderId="0" xfId="0" applyNumberFormat="1" applyFont="1"/>
    <xf numFmtId="4" fontId="7" fillId="0" borderId="0" xfId="0" applyNumberFormat="1" applyFont="1"/>
    <xf numFmtId="0" fontId="13" fillId="0" borderId="3" xfId="0" applyFont="1" applyBorder="1" applyAlignment="1">
      <alignment vertical="center" wrapText="1"/>
    </xf>
    <xf numFmtId="0" fontId="2" fillId="0" borderId="3" xfId="0" applyFont="1" applyBorder="1" applyAlignment="1">
      <alignment horizontal="center" vertical="center" wrapText="1"/>
    </xf>
    <xf numFmtId="0" fontId="2" fillId="0" borderId="8" xfId="0" applyFont="1" applyBorder="1" applyAlignment="1">
      <alignment horizontal="center" vertical="center" wrapText="1"/>
    </xf>
    <xf numFmtId="2" fontId="2" fillId="0" borderId="3" xfId="0" applyNumberFormat="1" applyFont="1" applyBorder="1" applyAlignment="1">
      <alignment horizontal="center" vertical="center" wrapText="1"/>
    </xf>
    <xf numFmtId="0" fontId="2" fillId="0" borderId="5" xfId="0" applyFont="1" applyBorder="1" applyAlignment="1">
      <alignment horizontal="left" vertical="top" wrapText="1"/>
    </xf>
    <xf numFmtId="0" fontId="2" fillId="0" borderId="2" xfId="0" applyFont="1" applyBorder="1" applyAlignment="1">
      <alignment horizontal="left" vertical="top" wrapText="1"/>
    </xf>
    <xf numFmtId="0" fontId="2" fillId="0" borderId="0" xfId="0" applyFont="1" applyAlignment="1">
      <alignment horizontal="center" vertical="top"/>
    </xf>
    <xf numFmtId="0" fontId="3" fillId="0" borderId="0" xfId="0" applyFont="1" applyAlignment="1">
      <alignment horizontal="right" vertical="center"/>
    </xf>
    <xf numFmtId="0" fontId="3" fillId="0" borderId="0" xfId="0" applyFont="1" applyAlignment="1">
      <alignment horizontal="center" vertical="center"/>
    </xf>
    <xf numFmtId="0" fontId="3" fillId="0" borderId="2" xfId="0" applyFont="1" applyBorder="1" applyAlignment="1">
      <alignment horizontal="left" vertical="top" wrapText="1"/>
    </xf>
    <xf numFmtId="0" fontId="0" fillId="0" borderId="0" xfId="0" applyAlignment="1">
      <alignment horizontal="center" vertical="center"/>
    </xf>
    <xf numFmtId="2" fontId="2" fillId="0" borderId="0" xfId="0" applyNumberFormat="1" applyFont="1" applyAlignment="1">
      <alignment vertical="center"/>
    </xf>
    <xf numFmtId="4" fontId="2" fillId="0" borderId="0" xfId="0" applyNumberFormat="1" applyFont="1" applyAlignment="1">
      <alignment horizontal="center" vertical="center" wrapText="1"/>
    </xf>
    <xf numFmtId="4" fontId="2" fillId="0" borderId="3" xfId="0" applyNumberFormat="1" applyFont="1" applyBorder="1" applyAlignment="1">
      <alignment horizontal="center" vertical="center" wrapText="1"/>
    </xf>
    <xf numFmtId="0" fontId="2" fillId="0" borderId="12" xfId="0" applyFont="1" applyBorder="1" applyAlignment="1">
      <alignment horizontal="center" vertical="center" wrapText="1"/>
    </xf>
    <xf numFmtId="0" fontId="7" fillId="0" borderId="0" xfId="0" applyFont="1" applyAlignment="1">
      <alignment horizontal="left" wrapText="1"/>
    </xf>
    <xf numFmtId="0" fontId="2" fillId="0" borderId="0" xfId="0" applyFont="1" applyAlignment="1">
      <alignment horizontal="center"/>
    </xf>
    <xf numFmtId="0" fontId="2" fillId="0" borderId="0" xfId="0" applyFont="1" applyAlignment="1">
      <alignment horizontal="center" wrapText="1"/>
    </xf>
    <xf numFmtId="49" fontId="5" fillId="0" borderId="0" xfId="0" applyNumberFormat="1" applyFont="1" applyAlignment="1">
      <alignment horizontal="center" vertical="center" wrapText="1"/>
    </xf>
    <xf numFmtId="0" fontId="7" fillId="0" borderId="0" xfId="0" applyFont="1" applyAlignment="1">
      <alignment horizontal="left" vertical="center" wrapText="1"/>
    </xf>
    <xf numFmtId="0" fontId="2" fillId="0" borderId="0" xfId="0" applyFont="1" applyAlignment="1">
      <alignment horizontal="center" vertical="center" wrapText="1"/>
    </xf>
    <xf numFmtId="0" fontId="7" fillId="0" borderId="0" xfId="0" applyFont="1" applyAlignment="1">
      <alignment horizontal="center" vertical="top" wrapText="1"/>
    </xf>
    <xf numFmtId="14" fontId="2" fillId="0" borderId="0" xfId="0" applyNumberFormat="1" applyFont="1" applyAlignment="1">
      <alignment horizontal="left" vertical="top" wrapText="1"/>
    </xf>
    <xf numFmtId="4" fontId="3" fillId="0" borderId="3" xfId="1" applyNumberFormat="1" applyFont="1" applyFill="1" applyBorder="1" applyAlignment="1">
      <alignment horizontal="center" vertical="center" wrapText="1"/>
    </xf>
    <xf numFmtId="0" fontId="14" fillId="0" borderId="4" xfId="0" applyFont="1" applyBorder="1" applyAlignment="1">
      <alignment horizontal="center" vertical="center" wrapText="1"/>
    </xf>
    <xf numFmtId="14" fontId="2" fillId="0" borderId="4" xfId="0" applyNumberFormat="1" applyFont="1" applyBorder="1" applyAlignment="1">
      <alignment horizontal="right" vertical="top" wrapText="1"/>
    </xf>
    <xf numFmtId="165" fontId="7" fillId="0" borderId="0" xfId="0" applyNumberFormat="1" applyFont="1" applyAlignment="1">
      <alignment wrapText="1"/>
    </xf>
    <xf numFmtId="0" fontId="7" fillId="0" borderId="6" xfId="0" applyFont="1" applyFill="1" applyBorder="1" applyAlignment="1">
      <alignment horizontal="center" vertical="top" wrapText="1"/>
    </xf>
    <xf numFmtId="0" fontId="7" fillId="0" borderId="3" xfId="0" applyFont="1" applyFill="1" applyBorder="1" applyAlignment="1">
      <alignment horizontal="center" vertical="top" wrapText="1"/>
    </xf>
    <xf numFmtId="0" fontId="14" fillId="0" borderId="3" xfId="0" applyFont="1" applyFill="1" applyBorder="1" applyAlignment="1">
      <alignment horizontal="center" vertical="center" wrapText="1"/>
    </xf>
    <xf numFmtId="4" fontId="2" fillId="0" borderId="3" xfId="0" applyNumberFormat="1" applyFont="1" applyFill="1" applyBorder="1" applyAlignment="1">
      <alignment horizontal="center" vertical="center" wrapText="1"/>
    </xf>
    <xf numFmtId="0" fontId="16" fillId="0" borderId="3" xfId="0" applyFont="1" applyBorder="1" applyAlignment="1">
      <alignment horizontal="center" vertical="center" wrapText="1"/>
    </xf>
    <xf numFmtId="4" fontId="14" fillId="0" borderId="4" xfId="0" applyNumberFormat="1" applyFont="1" applyFill="1" applyBorder="1" applyAlignment="1">
      <alignment horizontal="center" vertical="center" wrapText="1"/>
    </xf>
    <xf numFmtId="4" fontId="14" fillId="0" borderId="7" xfId="0" applyNumberFormat="1" applyFont="1" applyFill="1" applyBorder="1" applyAlignment="1">
      <alignment horizontal="center" vertical="center" wrapText="1"/>
    </xf>
    <xf numFmtId="4" fontId="14" fillId="0" borderId="3" xfId="0" applyNumberFormat="1" applyFont="1" applyFill="1" applyBorder="1" applyAlignment="1">
      <alignment horizontal="center" vertical="center" wrapText="1"/>
    </xf>
    <xf numFmtId="4" fontId="14" fillId="0" borderId="10" xfId="0" applyNumberFormat="1" applyFont="1" applyFill="1" applyBorder="1" applyAlignment="1">
      <alignment horizontal="center" vertical="center" wrapText="1"/>
    </xf>
    <xf numFmtId="4" fontId="14" fillId="0" borderId="11" xfId="0" applyNumberFormat="1" applyFont="1" applyFill="1" applyBorder="1" applyAlignment="1">
      <alignment horizontal="center" vertical="center" wrapText="1"/>
    </xf>
    <xf numFmtId="4" fontId="14" fillId="0" borderId="8" xfId="0" applyNumberFormat="1" applyFont="1" applyFill="1" applyBorder="1" applyAlignment="1">
      <alignment horizontal="center" vertical="center" wrapText="1"/>
    </xf>
    <xf numFmtId="4" fontId="14" fillId="0" borderId="12" xfId="0" applyNumberFormat="1"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xf>
    <xf numFmtId="0" fontId="2" fillId="0" borderId="2" xfId="0" applyFont="1" applyBorder="1" applyAlignment="1">
      <alignment horizontal="center"/>
    </xf>
    <xf numFmtId="0" fontId="2" fillId="0" borderId="4" xfId="0" applyFont="1" applyBorder="1" applyAlignment="1">
      <alignment horizontal="center"/>
    </xf>
    <xf numFmtId="0" fontId="2" fillId="0" borderId="3" xfId="0" applyFont="1" applyBorder="1" applyAlignment="1">
      <alignment horizontal="center" vertical="top" wrapText="1"/>
    </xf>
    <xf numFmtId="49" fontId="15" fillId="0" borderId="2" xfId="0" applyNumberFormat="1" applyFont="1" applyBorder="1" applyAlignment="1">
      <alignment horizontal="center" vertical="center" wrapText="1"/>
    </xf>
    <xf numFmtId="49" fontId="5"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left" vertical="center" wrapText="1"/>
    </xf>
    <xf numFmtId="0" fontId="7" fillId="0" borderId="2" xfId="0" applyFont="1" applyBorder="1" applyAlignment="1">
      <alignment horizontal="left" vertical="center" wrapText="1"/>
    </xf>
    <xf numFmtId="0" fontId="7" fillId="0" borderId="4" xfId="0" applyFont="1" applyBorder="1" applyAlignment="1">
      <alignment horizontal="left" vertical="center" wrapText="1"/>
    </xf>
    <xf numFmtId="0" fontId="10" fillId="0" borderId="3" xfId="0" applyFont="1" applyBorder="1" applyAlignment="1">
      <alignment horizontal="center" vertical="center" wrapText="1"/>
    </xf>
    <xf numFmtId="165" fontId="7" fillId="0" borderId="0" xfId="0" applyNumberFormat="1" applyFont="1" applyFill="1" applyAlignment="1">
      <alignment horizontal="center" wrapText="1"/>
    </xf>
    <xf numFmtId="165" fontId="7" fillId="0" borderId="0" xfId="0" applyNumberFormat="1" applyFont="1" applyAlignment="1">
      <alignment horizont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4" xfId="0" applyFont="1" applyFill="1" applyBorder="1" applyAlignment="1">
      <alignment horizontal="center" vertical="center" wrapText="1"/>
    </xf>
    <xf numFmtId="2" fontId="7" fillId="0" borderId="3" xfId="0" applyNumberFormat="1" applyFont="1" applyBorder="1" applyAlignment="1">
      <alignment horizontal="center" vertical="top" wrapText="1"/>
    </xf>
    <xf numFmtId="0" fontId="7" fillId="0" borderId="7" xfId="0" applyFont="1" applyBorder="1" applyAlignment="1">
      <alignment horizontal="center" vertical="top" wrapText="1"/>
    </xf>
    <xf numFmtId="0" fontId="7" fillId="0" borderId="8" xfId="0" applyFont="1" applyBorder="1" applyAlignment="1">
      <alignment horizontal="center" vertical="top" wrapText="1"/>
    </xf>
    <xf numFmtId="0" fontId="3" fillId="0" borderId="0" xfId="0" applyFont="1" applyAlignment="1">
      <alignment horizontal="left" vertical="center"/>
    </xf>
    <xf numFmtId="0" fontId="7" fillId="0" borderId="6" xfId="0" applyFont="1" applyBorder="1" applyAlignment="1">
      <alignment horizontal="center" vertical="top" wrapText="1"/>
    </xf>
    <xf numFmtId="0" fontId="2" fillId="0" borderId="5" xfId="0" applyFont="1" applyBorder="1" applyAlignment="1">
      <alignment horizontal="center" vertical="top" wrapText="1"/>
    </xf>
    <xf numFmtId="0" fontId="2" fillId="0" borderId="12" xfId="0" applyFont="1" applyBorder="1" applyAlignment="1">
      <alignment horizontal="center" vertical="top" wrapText="1"/>
    </xf>
    <xf numFmtId="0" fontId="7" fillId="0" borderId="0" xfId="0" applyFont="1" applyAlignment="1">
      <alignment horizontal="left" wrapText="1"/>
    </xf>
    <xf numFmtId="0" fontId="2" fillId="0" borderId="0" xfId="0" applyFont="1" applyAlignment="1" applyProtection="1">
      <alignment horizontal="left" vertical="top" wrapText="1"/>
      <protection locked="0"/>
    </xf>
    <xf numFmtId="0" fontId="2" fillId="0" borderId="0" xfId="0" applyFont="1" applyAlignment="1" applyProtection="1">
      <alignment horizontal="center" vertical="top" wrapText="1"/>
      <protection locked="0"/>
    </xf>
    <xf numFmtId="0" fontId="2" fillId="2" borderId="1" xfId="0" applyFont="1" applyFill="1" applyBorder="1" applyAlignment="1" applyProtection="1">
      <alignment horizontal="center" vertical="top" wrapText="1"/>
      <protection locked="0"/>
    </xf>
    <xf numFmtId="0" fontId="10" fillId="2" borderId="0" xfId="0" applyFont="1" applyFill="1" applyAlignment="1" applyProtection="1">
      <alignment horizontal="center" vertical="center"/>
      <protection locked="0"/>
    </xf>
  </cellXfs>
  <cellStyles count="2">
    <cellStyle name="Обычный" xfId="0" builtinId="0"/>
    <cellStyle name="Финансовый"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wmf"/><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9</xdr:col>
      <xdr:colOff>19050</xdr:colOff>
      <xdr:row>6</xdr:row>
      <xdr:rowOff>952500</xdr:rowOff>
    </xdr:from>
    <xdr:to>
      <xdr:col>10</xdr:col>
      <xdr:colOff>0</xdr:colOff>
      <xdr:row>6</xdr:row>
      <xdr:rowOff>1304925</xdr:rowOff>
    </xdr:to>
    <xdr:pic>
      <xdr:nvPicPr>
        <xdr:cNvPr id="2" name="Picture 1">
          <a:extLst>
            <a:ext uri="{FF2B5EF4-FFF2-40B4-BE49-F238E27FC236}">
              <a16:creationId xmlns="" xmlns:a16="http://schemas.microsoft.com/office/drawing/2014/main" id="{1AEB1F2B-B2A6-4DE2-8468-F5ED771F3812}"/>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210550" y="3228975"/>
          <a:ext cx="590550" cy="0"/>
        </a:xfrm>
        <a:prstGeom prst="rect">
          <a:avLst/>
        </a:prstGeom>
        <a:noFill/>
        <a:ln w="9525">
          <a:noFill/>
          <a:miter lim="800000"/>
          <a:headEnd/>
          <a:tailEnd/>
        </a:ln>
      </xdr:spPr>
    </xdr:pic>
    <xdr:clientData/>
  </xdr:twoCellAnchor>
  <xdr:twoCellAnchor>
    <xdr:from>
      <xdr:col>8</xdr:col>
      <xdr:colOff>19050</xdr:colOff>
      <xdr:row>6</xdr:row>
      <xdr:rowOff>923925</xdr:rowOff>
    </xdr:from>
    <xdr:to>
      <xdr:col>8</xdr:col>
      <xdr:colOff>1019175</xdr:colOff>
      <xdr:row>6</xdr:row>
      <xdr:rowOff>1362075</xdr:rowOff>
    </xdr:to>
    <xdr:pic>
      <xdr:nvPicPr>
        <xdr:cNvPr id="3" name="Picture 2">
          <a:extLst>
            <a:ext uri="{FF2B5EF4-FFF2-40B4-BE49-F238E27FC236}">
              <a16:creationId xmlns="" xmlns:a16="http://schemas.microsoft.com/office/drawing/2014/main" id="{69F00FE1-DE53-4E87-928F-D673607BE788}"/>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7600950" y="3228975"/>
          <a:ext cx="590550" cy="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W37"/>
  <sheetViews>
    <sheetView tabSelected="1" topLeftCell="F1" zoomScale="85" zoomScaleNormal="85" workbookViewId="0">
      <selection activeCell="N15" sqref="N15"/>
    </sheetView>
  </sheetViews>
  <sheetFormatPr defaultRowHeight="15"/>
  <cols>
    <col min="2" max="2" width="34.7109375" customWidth="1"/>
    <col min="3" max="3" width="12.42578125" bestFit="1" customWidth="1"/>
    <col min="5" max="5" width="14" customWidth="1"/>
    <col min="6" max="6" width="15" customWidth="1"/>
    <col min="7" max="7" width="14.28515625" customWidth="1"/>
    <col min="8" max="8" width="12.7109375" customWidth="1"/>
    <col min="10" max="10" width="12" customWidth="1"/>
    <col min="11" max="11" width="14" customWidth="1"/>
    <col min="12" max="14" width="18.140625" customWidth="1"/>
    <col min="15" max="15" width="30.5703125" customWidth="1"/>
    <col min="16" max="16" width="12.85546875" customWidth="1"/>
    <col min="17" max="17" width="16.5703125" customWidth="1"/>
    <col min="18" max="18" width="17.85546875" customWidth="1"/>
    <col min="23" max="23" width="15.140625" customWidth="1"/>
  </cols>
  <sheetData>
    <row r="1" spans="1:23" s="2" customFormat="1" ht="30" customHeight="1">
      <c r="A1" s="66"/>
      <c r="B1" s="67"/>
      <c r="C1" s="67"/>
      <c r="D1" s="67"/>
      <c r="E1" s="67"/>
      <c r="F1" s="67"/>
      <c r="G1" s="67"/>
      <c r="H1" s="67"/>
      <c r="I1" s="67"/>
      <c r="J1" s="67"/>
      <c r="K1" s="67"/>
      <c r="L1" s="68"/>
      <c r="M1" s="41"/>
      <c r="N1" s="41"/>
      <c r="O1" s="1"/>
    </row>
    <row r="2" spans="1:23" s="2" customFormat="1" ht="28.5" customHeight="1">
      <c r="A2" s="69" t="s">
        <v>30</v>
      </c>
      <c r="B2" s="69"/>
      <c r="C2" s="69"/>
      <c r="D2" s="69"/>
      <c r="E2" s="69"/>
      <c r="F2" s="69"/>
      <c r="G2" s="69"/>
      <c r="H2" s="69"/>
      <c r="I2" s="69"/>
      <c r="J2" s="69"/>
      <c r="K2" s="69"/>
      <c r="L2" s="69"/>
      <c r="M2" s="42"/>
      <c r="N2" s="42"/>
      <c r="O2" s="3"/>
    </row>
    <row r="3" spans="1:23" s="2" customFormat="1" ht="33" customHeight="1">
      <c r="A3" s="70" t="s">
        <v>31</v>
      </c>
      <c r="B3" s="71"/>
      <c r="C3" s="71"/>
      <c r="D3" s="71"/>
      <c r="E3" s="71"/>
      <c r="F3" s="71"/>
      <c r="G3" s="71"/>
      <c r="H3" s="71"/>
      <c r="I3" s="71"/>
      <c r="J3" s="71"/>
      <c r="K3" s="71"/>
      <c r="L3" s="71"/>
      <c r="M3" s="43"/>
      <c r="N3" s="43"/>
    </row>
    <row r="4" spans="1:23" s="2" customFormat="1" ht="78.75" customHeight="1">
      <c r="A4" s="72" t="s">
        <v>0</v>
      </c>
      <c r="B4" s="73"/>
      <c r="C4" s="74" t="s">
        <v>1</v>
      </c>
      <c r="D4" s="75"/>
      <c r="E4" s="75"/>
      <c r="F4" s="75"/>
      <c r="G4" s="75"/>
      <c r="H4" s="75"/>
      <c r="I4" s="75"/>
      <c r="J4" s="75"/>
      <c r="K4" s="75"/>
      <c r="L4" s="76"/>
      <c r="M4" s="44"/>
      <c r="N4" s="44"/>
    </row>
    <row r="5" spans="1:23" s="2" customFormat="1" ht="18.75">
      <c r="A5" s="64" t="s">
        <v>2</v>
      </c>
      <c r="B5" s="64"/>
      <c r="C5" s="64"/>
      <c r="D5" s="64"/>
      <c r="E5" s="64"/>
      <c r="F5" s="64"/>
      <c r="G5" s="64"/>
      <c r="H5" s="64"/>
      <c r="I5" s="64"/>
      <c r="J5" s="64"/>
      <c r="K5" s="64"/>
      <c r="L5" s="65"/>
      <c r="M5" s="45"/>
      <c r="N5" s="45"/>
    </row>
    <row r="6" spans="1:23" s="4" customFormat="1" ht="12.75">
      <c r="A6" s="80" t="s">
        <v>3</v>
      </c>
      <c r="B6" s="80" t="s">
        <v>4</v>
      </c>
      <c r="C6" s="80" t="s">
        <v>5</v>
      </c>
      <c r="D6" s="83" t="s">
        <v>6</v>
      </c>
      <c r="E6" s="85" t="s">
        <v>7</v>
      </c>
      <c r="F6" s="86"/>
      <c r="G6" s="87"/>
      <c r="H6" s="88" t="s">
        <v>8</v>
      </c>
      <c r="I6" s="88"/>
      <c r="J6" s="88"/>
      <c r="K6" s="88"/>
      <c r="L6" s="16"/>
      <c r="M6" s="46"/>
      <c r="N6" s="46"/>
    </row>
    <row r="7" spans="1:23" s="4" customFormat="1" ht="12.75">
      <c r="A7" s="81"/>
      <c r="B7" s="81"/>
      <c r="C7" s="81"/>
      <c r="D7" s="84"/>
      <c r="E7" s="52" t="s">
        <v>9</v>
      </c>
      <c r="F7" s="52" t="s">
        <v>10</v>
      </c>
      <c r="G7" s="52" t="s">
        <v>11</v>
      </c>
      <c r="H7" s="89" t="s">
        <v>12</v>
      </c>
      <c r="I7" s="89" t="s">
        <v>13</v>
      </c>
      <c r="J7" s="89" t="s">
        <v>14</v>
      </c>
      <c r="K7" s="89" t="s">
        <v>15</v>
      </c>
      <c r="L7" s="92" t="s">
        <v>16</v>
      </c>
      <c r="M7" s="77" t="s">
        <v>28</v>
      </c>
      <c r="N7" s="77" t="s">
        <v>29</v>
      </c>
    </row>
    <row r="8" spans="1:23" s="4" customFormat="1" ht="61.5" customHeight="1">
      <c r="A8" s="82"/>
      <c r="B8" s="81"/>
      <c r="C8" s="81"/>
      <c r="D8" s="84"/>
      <c r="E8" s="52" t="s">
        <v>36</v>
      </c>
      <c r="F8" s="53" t="s">
        <v>35</v>
      </c>
      <c r="G8" s="52" t="s">
        <v>40</v>
      </c>
      <c r="H8" s="90"/>
      <c r="I8" s="90"/>
      <c r="J8" s="90"/>
      <c r="K8" s="90"/>
      <c r="L8" s="90"/>
      <c r="M8" s="77"/>
      <c r="N8" s="77"/>
    </row>
    <row r="9" spans="1:23" s="4" customFormat="1" ht="84.75" customHeight="1">
      <c r="A9" s="18">
        <v>1</v>
      </c>
      <c r="B9" s="56" t="s">
        <v>32</v>
      </c>
      <c r="C9" s="49" t="s">
        <v>25</v>
      </c>
      <c r="D9" s="54">
        <v>19</v>
      </c>
      <c r="E9" s="57">
        <v>1300</v>
      </c>
      <c r="F9" s="58">
        <v>1350</v>
      </c>
      <c r="G9" s="59">
        <v>1400</v>
      </c>
      <c r="H9" s="19">
        <f>ROUND((E9+F9+G9)/3,2)</f>
        <v>1350</v>
      </c>
      <c r="I9" s="20">
        <f>SQRT(((SUM((POWER(G9-H9,2)),(POWER(F9-H9,2)),(POWER(E9-H9,2)))/(COLUMNS(E9:G9)-1))))</f>
        <v>50</v>
      </c>
      <c r="J9" s="21">
        <f t="shared" ref="J9:J13" si="0">I9/H9*100</f>
        <v>3.7037037037037033</v>
      </c>
      <c r="K9" s="22" t="str">
        <f t="shared" ref="K9:K13" si="1">IF(J9&lt;33,"однородные","не однородные")</f>
        <v>однородные</v>
      </c>
      <c r="L9" s="38">
        <f>D9*H9</f>
        <v>25650</v>
      </c>
      <c r="M9" s="55">
        <f>E9</f>
        <v>1300</v>
      </c>
      <c r="N9" s="38">
        <f>M9*D9</f>
        <v>24700</v>
      </c>
      <c r="O9" s="37"/>
      <c r="P9" s="24"/>
      <c r="Q9" s="24"/>
      <c r="R9" s="24"/>
      <c r="W9" s="24"/>
    </row>
    <row r="10" spans="1:23" s="4" customFormat="1" ht="35.1" customHeight="1">
      <c r="A10" s="18">
        <v>2</v>
      </c>
      <c r="B10" s="56" t="s">
        <v>38</v>
      </c>
      <c r="C10" s="49" t="s">
        <v>25</v>
      </c>
      <c r="D10" s="54">
        <v>5</v>
      </c>
      <c r="E10" s="60">
        <v>1000</v>
      </c>
      <c r="F10" s="59">
        <v>900</v>
      </c>
      <c r="G10" s="58">
        <v>1000</v>
      </c>
      <c r="H10" s="19">
        <f t="shared" ref="H10:H13" si="2">ROUND((E10+F10+G10)/3,2)</f>
        <v>966.67</v>
      </c>
      <c r="I10" s="20">
        <f t="shared" ref="I10:I13" si="3">SQRT(((SUM((POWER(G10-H10,2)),(POWER(F10-H10,2)),(POWER(E10-H10,2)))/(COLUMNS(E10:G10)-1))))</f>
        <v>57.735027063300144</v>
      </c>
      <c r="J10" s="21">
        <f t="shared" si="0"/>
        <v>5.9725684114848034</v>
      </c>
      <c r="K10" s="22" t="str">
        <f t="shared" si="1"/>
        <v>однородные</v>
      </c>
      <c r="L10" s="38">
        <f>D10*H10</f>
        <v>4833.3499999999995</v>
      </c>
      <c r="M10" s="55">
        <f t="shared" ref="M10:M13" si="4">E10</f>
        <v>1000</v>
      </c>
      <c r="N10" s="38">
        <f t="shared" ref="N10:N13" si="5">M10*D10</f>
        <v>5000</v>
      </c>
      <c r="O10" s="37"/>
      <c r="W10" s="24"/>
    </row>
    <row r="11" spans="1:23" s="4" customFormat="1" ht="35.1" customHeight="1">
      <c r="A11" s="18">
        <v>3</v>
      </c>
      <c r="B11" s="56" t="s">
        <v>33</v>
      </c>
      <c r="C11" s="49" t="s">
        <v>25</v>
      </c>
      <c r="D11" s="54">
        <v>19</v>
      </c>
      <c r="E11" s="61">
        <v>23000</v>
      </c>
      <c r="F11" s="59">
        <v>28000</v>
      </c>
      <c r="G11" s="59">
        <v>25000</v>
      </c>
      <c r="H11" s="19">
        <f t="shared" si="2"/>
        <v>25333.33</v>
      </c>
      <c r="I11" s="20">
        <f t="shared" si="3"/>
        <v>2516.6114784268943</v>
      </c>
      <c r="J11" s="21">
        <f t="shared" si="0"/>
        <v>9.9339939851053707</v>
      </c>
      <c r="K11" s="22" t="str">
        <f t="shared" si="1"/>
        <v>однородные</v>
      </c>
      <c r="L11" s="38">
        <f t="shared" ref="L11:L13" si="6">D11*H11</f>
        <v>481333.27</v>
      </c>
      <c r="M11" s="55">
        <f t="shared" si="4"/>
        <v>23000</v>
      </c>
      <c r="N11" s="38">
        <f t="shared" si="5"/>
        <v>437000</v>
      </c>
      <c r="O11" s="37"/>
      <c r="U11" s="25"/>
      <c r="W11" s="24"/>
    </row>
    <row r="12" spans="1:23" s="4" customFormat="1" ht="54.75" customHeight="1">
      <c r="A12" s="18">
        <v>4</v>
      </c>
      <c r="B12" s="56" t="s">
        <v>37</v>
      </c>
      <c r="C12" s="49" t="s">
        <v>26</v>
      </c>
      <c r="D12" s="54">
        <v>19</v>
      </c>
      <c r="E12" s="57">
        <v>150</v>
      </c>
      <c r="F12" s="59">
        <v>200</v>
      </c>
      <c r="G12" s="62">
        <v>140</v>
      </c>
      <c r="H12" s="19">
        <f t="shared" si="2"/>
        <v>163.33000000000001</v>
      </c>
      <c r="I12" s="20">
        <f t="shared" si="3"/>
        <v>32.145502795881107</v>
      </c>
      <c r="J12" s="21">
        <f t="shared" si="0"/>
        <v>19.681321738738202</v>
      </c>
      <c r="K12" s="22" t="str">
        <f t="shared" si="1"/>
        <v>однородные</v>
      </c>
      <c r="L12" s="38">
        <f t="shared" si="6"/>
        <v>3103.2700000000004</v>
      </c>
      <c r="M12" s="55">
        <f t="shared" si="4"/>
        <v>150</v>
      </c>
      <c r="N12" s="38">
        <f t="shared" si="5"/>
        <v>2850</v>
      </c>
      <c r="O12" s="37"/>
      <c r="W12" s="24"/>
    </row>
    <row r="13" spans="1:23" s="4" customFormat="1" ht="44.25" customHeight="1">
      <c r="A13" s="18">
        <v>5</v>
      </c>
      <c r="B13" s="56" t="s">
        <v>34</v>
      </c>
      <c r="C13" s="49" t="s">
        <v>26</v>
      </c>
      <c r="D13" s="54">
        <v>5</v>
      </c>
      <c r="E13" s="63">
        <v>1500</v>
      </c>
      <c r="F13" s="59">
        <v>2000</v>
      </c>
      <c r="G13" s="62">
        <v>1800</v>
      </c>
      <c r="H13" s="19">
        <f t="shared" si="2"/>
        <v>1766.67</v>
      </c>
      <c r="I13" s="20">
        <f t="shared" si="3"/>
        <v>251.66114787547164</v>
      </c>
      <c r="J13" s="21">
        <f t="shared" si="0"/>
        <v>14.244943757208286</v>
      </c>
      <c r="K13" s="22" t="str">
        <f t="shared" si="1"/>
        <v>однородные</v>
      </c>
      <c r="L13" s="38">
        <f t="shared" si="6"/>
        <v>8833.35</v>
      </c>
      <c r="M13" s="55">
        <f t="shared" si="4"/>
        <v>1500</v>
      </c>
      <c r="N13" s="38">
        <f t="shared" si="5"/>
        <v>7500</v>
      </c>
      <c r="O13" s="37"/>
    </row>
    <row r="14" spans="1:23" s="4" customFormat="1" ht="22.15" customHeight="1">
      <c r="A14" s="93" t="s">
        <v>17</v>
      </c>
      <c r="B14" s="94"/>
      <c r="C14" s="39"/>
      <c r="D14" s="27"/>
      <c r="E14" s="28"/>
      <c r="F14" s="28"/>
      <c r="G14" s="28"/>
      <c r="H14" s="28"/>
      <c r="I14" s="26"/>
      <c r="J14" s="26"/>
      <c r="K14" s="26"/>
      <c r="L14" s="17">
        <f>SUM(L9:L13)</f>
        <v>523753.24</v>
      </c>
      <c r="M14" s="17"/>
      <c r="N14" s="48">
        <f>SUM(N9:N13)</f>
        <v>477050</v>
      </c>
      <c r="O14" s="23"/>
    </row>
    <row r="15" spans="1:23" s="31" customFormat="1" ht="15.6" customHeight="1">
      <c r="A15" s="29" t="s">
        <v>18</v>
      </c>
      <c r="B15" s="30"/>
      <c r="C15" s="26"/>
      <c r="D15" s="30"/>
      <c r="E15" s="30"/>
      <c r="F15" s="30"/>
      <c r="G15" s="30"/>
      <c r="H15" s="30"/>
      <c r="I15" s="30"/>
      <c r="J15" s="30"/>
      <c r="K15" s="30"/>
      <c r="L15" s="50">
        <v>46133</v>
      </c>
      <c r="M15" s="47"/>
      <c r="N15" s="47"/>
    </row>
    <row r="16" spans="1:23" s="31" customFormat="1" ht="15.75">
      <c r="A16" s="32"/>
      <c r="B16" s="33"/>
      <c r="C16" s="34"/>
      <c r="D16" s="33"/>
      <c r="E16" s="35"/>
      <c r="F16" s="35"/>
      <c r="G16" s="35"/>
      <c r="H16" s="5"/>
      <c r="I16" s="6"/>
      <c r="J16" s="6"/>
      <c r="K16" s="6"/>
      <c r="L16" s="5"/>
      <c r="M16" s="5"/>
      <c r="N16" s="5"/>
      <c r="O16" s="7"/>
    </row>
    <row r="17" spans="1:15" ht="58.5" customHeight="1">
      <c r="A17" s="95" t="s">
        <v>19</v>
      </c>
      <c r="B17" s="95"/>
      <c r="C17" s="95"/>
      <c r="D17" s="95"/>
      <c r="E17" s="95"/>
      <c r="F17" s="95"/>
      <c r="G17" s="95"/>
      <c r="H17" s="95"/>
      <c r="I17" s="95"/>
      <c r="J17" s="95"/>
      <c r="K17" s="95"/>
      <c r="L17" s="95"/>
      <c r="M17" s="40"/>
      <c r="N17" s="40"/>
      <c r="O17" s="4"/>
    </row>
    <row r="18" spans="1:15" ht="15.75">
      <c r="A18" s="91" t="s">
        <v>20</v>
      </c>
      <c r="B18" s="91"/>
      <c r="C18" s="91"/>
      <c r="D18" s="91"/>
      <c r="E18" s="91"/>
      <c r="F18" s="91"/>
      <c r="G18" s="91"/>
      <c r="H18" s="36">
        <f>L14</f>
        <v>523753.24</v>
      </c>
      <c r="I18" s="8" t="s">
        <v>21</v>
      </c>
      <c r="J18" s="6"/>
      <c r="K18" s="6"/>
      <c r="L18" s="5"/>
      <c r="M18" s="5"/>
      <c r="N18" s="5"/>
      <c r="O18" s="7"/>
    </row>
    <row r="19" spans="1:15" ht="36.75" customHeight="1">
      <c r="A19" s="78" t="s">
        <v>39</v>
      </c>
      <c r="B19" s="78"/>
      <c r="C19" s="78"/>
      <c r="D19" s="78"/>
      <c r="E19" s="78"/>
      <c r="F19" s="78"/>
      <c r="G19" s="78"/>
      <c r="H19" s="78"/>
      <c r="I19" s="78"/>
      <c r="J19" s="78"/>
      <c r="K19" s="78"/>
      <c r="L19" s="78"/>
      <c r="M19" s="78"/>
      <c r="N19" s="78"/>
      <c r="O19" s="51"/>
    </row>
    <row r="20" spans="1:15" ht="36" customHeight="1">
      <c r="A20" s="79" t="s">
        <v>24</v>
      </c>
      <c r="B20" s="79"/>
      <c r="C20" s="79"/>
      <c r="D20" s="79"/>
      <c r="E20" s="79"/>
      <c r="F20" s="79"/>
      <c r="G20" s="79"/>
      <c r="H20" s="79"/>
      <c r="I20" s="79"/>
      <c r="J20" s="79"/>
      <c r="K20" s="79"/>
      <c r="L20" s="79"/>
      <c r="M20" s="79"/>
      <c r="N20" s="79"/>
      <c r="O20" s="51"/>
    </row>
    <row r="21" spans="1:15" ht="15.75">
      <c r="A21" s="96"/>
      <c r="B21" s="96"/>
      <c r="C21" s="96"/>
      <c r="D21" s="1"/>
      <c r="E21" s="9"/>
      <c r="F21" s="10"/>
      <c r="G21" s="11"/>
      <c r="H21" s="12"/>
      <c r="I21" s="12"/>
      <c r="J21" s="12"/>
      <c r="K21" s="12"/>
      <c r="L21" s="12"/>
      <c r="M21" s="12"/>
      <c r="N21" s="12"/>
      <c r="O21" s="12"/>
    </row>
    <row r="22" spans="1:15" ht="15.75">
      <c r="A22" s="97" t="s">
        <v>22</v>
      </c>
      <c r="B22" s="97"/>
      <c r="C22" s="98" t="s">
        <v>23</v>
      </c>
      <c r="D22" s="98"/>
      <c r="E22" s="98"/>
      <c r="F22" s="98"/>
      <c r="G22" s="13"/>
      <c r="H22" s="99"/>
      <c r="I22" s="99"/>
      <c r="J22" s="12"/>
      <c r="K22" s="15" t="s">
        <v>27</v>
      </c>
      <c r="L22" s="12"/>
      <c r="M22" s="12"/>
      <c r="N22" s="12"/>
      <c r="O22" s="12"/>
    </row>
    <row r="37" spans="3:3">
      <c r="C37" s="14"/>
    </row>
  </sheetData>
  <mergeCells count="28">
    <mergeCell ref="A14:B14"/>
    <mergeCell ref="A17:L17"/>
    <mergeCell ref="A21:C21"/>
    <mergeCell ref="A22:B22"/>
    <mergeCell ref="C22:F22"/>
    <mergeCell ref="H22:I22"/>
    <mergeCell ref="M7:M8"/>
    <mergeCell ref="A19:N19"/>
    <mergeCell ref="A20:N20"/>
    <mergeCell ref="A6:A8"/>
    <mergeCell ref="B6:B8"/>
    <mergeCell ref="C6:C8"/>
    <mergeCell ref="D6:D8"/>
    <mergeCell ref="E6:G6"/>
    <mergeCell ref="H6:K6"/>
    <mergeCell ref="H7:H8"/>
    <mergeCell ref="I7:I8"/>
    <mergeCell ref="A18:G18"/>
    <mergeCell ref="N7:N8"/>
    <mergeCell ref="J7:J8"/>
    <mergeCell ref="K7:K8"/>
    <mergeCell ref="L7:L8"/>
    <mergeCell ref="A5:L5"/>
    <mergeCell ref="A1:L1"/>
    <mergeCell ref="A2:L2"/>
    <mergeCell ref="A3:L3"/>
    <mergeCell ref="A4:B4"/>
    <mergeCell ref="C4:L4"/>
  </mergeCells>
  <pageMargins left="0.23622047244094491" right="0.23622047244094491" top="0.35433070866141736" bottom="0.35433070866141736" header="0.31496062992125984" footer="0.31496062992125984"/>
  <pageSetup paperSize="9" scale="6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Кострома</vt:lpstr>
      <vt:lpstr>Кострома!Область_печати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2026-04-22T08:39:30Z</dcterms:modified>
</cp:coreProperties>
</file>