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EED0753B-AE96-4723-AC35-892430696C5F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Лист1" sheetId="1" r:id="rId1"/>
  </sheets>
  <definedNames>
    <definedName name="_xlnm._FilterDatabase" localSheetId="0" hidden="1">Лист1!$A$9:$M$13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3" i="1" l="1"/>
  <c r="S13" i="1"/>
  <c r="R13" i="1"/>
  <c r="M13" i="1"/>
  <c r="F11" i="1" l="1"/>
  <c r="F12" i="1"/>
  <c r="J12" i="1" s="1"/>
  <c r="M12" i="1" s="1"/>
  <c r="J11" i="1"/>
  <c r="K11" i="1"/>
  <c r="K12" i="1"/>
  <c r="M11" i="1"/>
  <c r="Q11" i="1"/>
  <c r="Q12" i="1"/>
  <c r="T11" i="1"/>
  <c r="T12" i="1"/>
  <c r="S11" i="1"/>
  <c r="S12" i="1"/>
  <c r="R11" i="1"/>
  <c r="R12" i="1"/>
  <c r="L12" i="1" l="1"/>
  <c r="L11" i="1"/>
  <c r="F10" i="1"/>
  <c r="T10" i="1"/>
  <c r="S10" i="1"/>
  <c r="R10" i="1"/>
  <c r="Q10" i="1"/>
  <c r="Q13" i="1" s="1"/>
  <c r="K10" i="1"/>
  <c r="J10" i="1"/>
  <c r="M10" i="1" s="1"/>
  <c r="L10" i="1" l="1"/>
</calcChain>
</file>

<file path=xl/sharedStrings.xml><?xml version="1.0" encoding="utf-8"?>
<sst xmlns="http://schemas.openxmlformats.org/spreadsheetml/2006/main" count="47" uniqueCount="39">
  <si>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</si>
  <si>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</si>
  <si>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</si>
  <si>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</si>
  <si>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</si>
  <si>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</si>
  <si>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</si>
  <si>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</si>
  <si>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</si>
  <si>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</si>
  <si>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</si>
  <si>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</si>
  <si>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, руб.</t>
  </si>
  <si>
    <t>Единица измерения</t>
  </si>
  <si>
    <t>9= кол-во  ИЦИ</t>
  </si>
  <si>
    <t>Минимальное ценовое предложение, руб.</t>
  </si>
  <si>
    <t>15=7*14</t>
  </si>
  <si>
    <t>Средн. Арифм</t>
  </si>
  <si>
    <t>Приложение №2</t>
  </si>
  <si>
    <t>10=           /9</t>
  </si>
  <si>
    <t>13=7*10</t>
  </si>
  <si>
    <t xml:space="preserve">v - кол-во (объем) закупаемого товара (работы, услуги), ед. </t>
  </si>
  <si>
    <t xml:space="preserve">НМЦК
нормативный
метод 
руб.
</t>
  </si>
  <si>
    <t>15=7*16</t>
  </si>
  <si>
    <t xml:space="preserve"> В целях соблюдения статьи 34 Бюджетного кодекса, Заказчиком принято решение при расчете цены контракта использовать минимальное ценовое предложение.</t>
  </si>
  <si>
    <t>отсутствует</t>
  </si>
  <si>
    <t>НМЦК составил:</t>
  </si>
  <si>
    <t>Специалист по закупкам</t>
  </si>
  <si>
    <t xml:space="preserve">ИЦИ №1
</t>
  </si>
  <si>
    <t xml:space="preserve">ИЦИ №2
</t>
  </si>
  <si>
    <t xml:space="preserve">ИЦИ №3
</t>
  </si>
  <si>
    <t>Итого цена , руб. (7*16)</t>
  </si>
  <si>
    <t>шт</t>
  </si>
  <si>
    <t>Предельная цена за ед.руб.
№ __ по Приложению №2 к ППр СПб №489</t>
  </si>
  <si>
    <r>
      <t xml:space="preserve">Обоснование и расчет начальной (максимальной) цены контракта
</t>
    </r>
    <r>
      <rPr>
        <sz val="12"/>
        <color theme="1"/>
        <rFont val="Times New Roman"/>
        <family val="1"/>
        <charset val="204"/>
      </rPr>
      <t>на поставку моющих средств для ГОЛ для Государственного бюджетного общеобразовательного учреждения средняя общеобразовательная школа № 531 Красногвардейского района Санкт-Петербурга, для нужд Санкт-Петербурга в 2026 году.</t>
    </r>
  </si>
  <si>
    <t xml:space="preserve">Средство для мытья пола </t>
  </si>
  <si>
    <t xml:space="preserve">Чистящее средство </t>
  </si>
  <si>
    <t xml:space="preserve">Средство для уборки сантехники и туалета 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</si>
  <si>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2"/>
        <color theme="1"/>
        <rFont val="Times New Roman"/>
        <family val="1"/>
        <charset val="204"/>
      </rPr>
      <t xml:space="preserve">
Заказчиком был направлен запрос от 14.04.2026г № 24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3-х поставщиков (подрядчиков, исполнителей): №55 от 16.04.2026г,(ИЦИ № 1),  № 56 от 17.04.2026г  (ИЦИ № 2),  №57  от 17.04.2026г  (ИЦИ № 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</si>
</sst>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10"/>
      <color rgb="FF0070C0"/>
      <name val="Times New Roman"/>
      <family val="1"/>
      <charset val="204"/>
    </font>
    <font>
      <sz val="11"/>
      <color rgb="FF0070C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4" fontId="0" fillId="0" borderId="0" xfId="0" applyNumberFormat="1"/>
    <xf numFmtId="0" fontId="3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2" fontId="5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6" xfId="0" applyFont="1" applyBorder="1"/>
    <xf numFmtId="0" fontId="11" fillId="0" borderId="0" xfId="0" applyFont="1"/>
    <xf numFmtId="4" fontId="15" fillId="0" borderId="1" xfId="0" applyNumberFormat="1" applyFont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4" fontId="15" fillId="0" borderId="5" xfId="0" applyNumberFormat="1" applyFont="1" applyBorder="1" applyAlignment="1">
      <alignment horizontal="center" vertical="center" wrapText="1"/>
    </xf>
    <xf numFmtId="4" fontId="12" fillId="0" borderId="5" xfId="0" applyNumberFormat="1" applyFont="1" applyBorder="1" applyAlignment="1">
      <alignment horizontal="center" vertical="center" wrapText="1"/>
    </xf>
    <xf numFmtId="2" fontId="10" fillId="0" borderId="5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8" fillId="0" borderId="0" xfId="0" applyFont="1" applyAlignment="1">
      <alignment horizontal="center" vertical="top" wrapText="1"/>
    </xf>
    <xf numFmtId="0" fontId="2" fillId="0" borderId="0" xfId="0" applyFont="1" applyAlignment="1">
      <alignment horizontal="right" vertical="center" wrapText="1"/>
    </xf>
    <xf numFmtId="0" fontId="9" fillId="0" borderId="0" xfId="0" applyFont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/>
    </xf>
    <xf numFmtId="0" fontId="13" fillId="0" borderId="6" xfId="0" applyFont="1" applyBorder="1" applyAlignment="1">
      <alignment horizontal="center" vertical="top"/>
    </xf>
    <xf numFmtId="0" fontId="14" fillId="0" borderId="6" xfId="0" applyFont="1" applyBorder="1" applyAlignment="1">
      <alignment horizontal="center" vertical="top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8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4" fontId="17" fillId="0" borderId="2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10" fontId="17" fillId="0" borderId="1" xfId="0" applyNumberFormat="1" applyFont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19050</xdr:colOff>
      <xdr:row>6</xdr:row>
      <xdr:rowOff>76200</xdr:rowOff>
    </xdr:from>
    <xdr:to>
      <xdr:col>12</xdr:col>
      <xdr:colOff>476250</xdr:colOff>
      <xdr:row>6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7</xdr:row>
      <xdr:rowOff>542925</xdr:rowOff>
    </xdr:from>
    <xdr:to>
      <xdr:col>12</xdr:col>
      <xdr:colOff>781050</xdr:colOff>
      <xdr:row>7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666750</xdr:colOff>
      <xdr:row>7</xdr:row>
      <xdr:rowOff>847725</xdr:rowOff>
    </xdr:from>
    <xdr:to>
      <xdr:col>11</xdr:col>
      <xdr:colOff>529737</xdr:colOff>
      <xdr:row>7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104776</xdr:colOff>
      <xdr:row>7</xdr:row>
      <xdr:rowOff>752475</xdr:rowOff>
    </xdr:from>
    <xdr:to>
      <xdr:col>10</xdr:col>
      <xdr:colOff>654206</xdr:colOff>
      <xdr:row>7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8</xdr:row>
      <xdr:rowOff>95249</xdr:rowOff>
    </xdr:from>
    <xdr:to>
      <xdr:col>9</xdr:col>
      <xdr:colOff>571500</xdr:colOff>
      <xdr:row>8</xdr:row>
      <xdr:rowOff>333374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362825" y="3752849"/>
          <a:ext cx="2667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247650</xdr:colOff>
      <xdr:row>12</xdr:row>
      <xdr:rowOff>19050</xdr:rowOff>
    </xdr:from>
    <xdr:to>
      <xdr:col>11</xdr:col>
      <xdr:colOff>540589</xdr:colOff>
      <xdr:row>12</xdr:row>
      <xdr:rowOff>285750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7753350" y="7858125"/>
          <a:ext cx="1112089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485775</xdr:rowOff>
    </xdr:from>
    <xdr:to>
      <xdr:col>5</xdr:col>
      <xdr:colOff>495300</xdr:colOff>
      <xdr:row>7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19"/>
  <sheetViews>
    <sheetView tabSelected="1" topLeftCell="A5" workbookViewId="0">
      <selection activeCell="H12" sqref="H10:H12"/>
    </sheetView>
  </sheetViews>
  <sheetFormatPr defaultRowHeight="15" x14ac:dyDescent="0.25"/>
  <cols>
    <col min="1" max="1" width="5.85546875" customWidth="1"/>
    <col min="2" max="2" width="22.140625" customWidth="1"/>
    <col min="3" max="3" width="10.7109375" customWidth="1"/>
    <col min="4" max="5" width="10.140625" bestFit="1" customWidth="1"/>
    <col min="6" max="6" width="11.85546875" customWidth="1"/>
    <col min="7" max="7" width="9.28515625" bestFit="1" customWidth="1"/>
    <col min="9" max="9" width="9.7109375" customWidth="1"/>
    <col min="10" max="10" width="13.5703125" customWidth="1"/>
    <col min="11" max="11" width="12.28515625" customWidth="1"/>
    <col min="12" max="12" width="11.5703125" customWidth="1"/>
    <col min="13" max="13" width="15.7109375" customWidth="1"/>
    <col min="14" max="14" width="11" customWidth="1"/>
    <col min="15" max="15" width="10.42578125" customWidth="1"/>
    <col min="16" max="17" width="12.85546875" customWidth="1"/>
    <col min="18" max="18" width="11.7109375" customWidth="1"/>
    <col min="19" max="19" width="14" customWidth="1"/>
    <col min="20" max="20" width="12.5703125" customWidth="1"/>
  </cols>
  <sheetData>
    <row r="2" spans="1:20" ht="14.25" customHeight="1" x14ac:dyDescent="0.25">
      <c r="A2" s="24" t="s">
        <v>18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1:20" ht="48.75" customHeight="1" x14ac:dyDescent="0.25">
      <c r="A3" s="23" t="s">
        <v>34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0" ht="114.75" hidden="1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</row>
    <row r="5" spans="1:20" ht="74.25" customHeight="1" x14ac:dyDescent="0.25">
      <c r="A5" s="25" t="s">
        <v>38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</row>
    <row r="6" spans="1:20" s="8" customFormat="1" ht="38.25" customHeight="1" x14ac:dyDescent="0.25">
      <c r="A6" s="31" t="s">
        <v>24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spans="1:20" ht="36" customHeight="1" x14ac:dyDescent="0.25">
      <c r="A7" s="37" t="s">
        <v>0</v>
      </c>
      <c r="B7" s="37" t="s">
        <v>1</v>
      </c>
      <c r="C7" s="37" t="s">
        <v>2</v>
      </c>
      <c r="D7" s="37"/>
      <c r="E7" s="37"/>
      <c r="F7" s="37"/>
      <c r="G7" s="37" t="s">
        <v>21</v>
      </c>
      <c r="H7" s="28" t="s">
        <v>13</v>
      </c>
      <c r="I7" s="37" t="s">
        <v>6</v>
      </c>
      <c r="J7" s="37" t="s">
        <v>7</v>
      </c>
      <c r="K7" s="37"/>
      <c r="L7" s="37"/>
      <c r="M7" s="2" t="s">
        <v>12</v>
      </c>
      <c r="N7" s="28" t="s">
        <v>33</v>
      </c>
      <c r="O7" s="28" t="s">
        <v>22</v>
      </c>
      <c r="P7" s="28" t="s">
        <v>15</v>
      </c>
      <c r="Q7" s="28" t="s">
        <v>31</v>
      </c>
      <c r="R7" s="26" t="s">
        <v>3</v>
      </c>
      <c r="S7" s="26" t="s">
        <v>4</v>
      </c>
      <c r="T7" s="26" t="s">
        <v>5</v>
      </c>
    </row>
    <row r="8" spans="1:20" ht="106.5" customHeight="1" x14ac:dyDescent="0.25">
      <c r="A8" s="37"/>
      <c r="B8" s="37"/>
      <c r="C8" s="9" t="s">
        <v>28</v>
      </c>
      <c r="D8" s="9" t="s">
        <v>29</v>
      </c>
      <c r="E8" s="9" t="s">
        <v>30</v>
      </c>
      <c r="F8" s="3"/>
      <c r="G8" s="37"/>
      <c r="H8" s="29"/>
      <c r="I8" s="37"/>
      <c r="J8" s="3" t="s">
        <v>8</v>
      </c>
      <c r="K8" s="4" t="s">
        <v>9</v>
      </c>
      <c r="L8" s="4" t="s">
        <v>10</v>
      </c>
      <c r="M8" s="3" t="s">
        <v>17</v>
      </c>
      <c r="N8" s="29"/>
      <c r="O8" s="29"/>
      <c r="P8" s="29"/>
      <c r="Q8" s="29"/>
      <c r="R8" s="27"/>
      <c r="S8" s="27"/>
      <c r="T8" s="27"/>
    </row>
    <row r="9" spans="1:20" ht="30" x14ac:dyDescent="0.25">
      <c r="A9" s="6">
        <v>1</v>
      </c>
      <c r="B9" s="6">
        <v>2</v>
      </c>
      <c r="C9" s="6">
        <v>3</v>
      </c>
      <c r="D9" s="6">
        <v>4</v>
      </c>
      <c r="E9" s="6">
        <v>5</v>
      </c>
      <c r="F9" s="1" t="s">
        <v>11</v>
      </c>
      <c r="G9" s="6">
        <v>7</v>
      </c>
      <c r="H9" s="6">
        <v>8</v>
      </c>
      <c r="I9" s="1" t="s">
        <v>14</v>
      </c>
      <c r="J9" s="1" t="s">
        <v>19</v>
      </c>
      <c r="K9" s="1">
        <v>11</v>
      </c>
      <c r="L9" s="1">
        <v>12</v>
      </c>
      <c r="M9" s="1" t="s">
        <v>20</v>
      </c>
      <c r="N9" s="1">
        <v>14</v>
      </c>
      <c r="O9" s="1" t="s">
        <v>16</v>
      </c>
      <c r="P9" s="1">
        <v>16</v>
      </c>
      <c r="Q9" s="1" t="s">
        <v>23</v>
      </c>
      <c r="R9" s="7"/>
      <c r="S9" s="7"/>
      <c r="T9" s="7"/>
    </row>
    <row r="10" spans="1:20" ht="37.5" x14ac:dyDescent="0.25">
      <c r="A10" s="21">
        <v>1</v>
      </c>
      <c r="B10" s="38" t="s">
        <v>35</v>
      </c>
      <c r="C10" s="39">
        <v>502.5</v>
      </c>
      <c r="D10" s="39">
        <v>499.64</v>
      </c>
      <c r="E10" s="39">
        <v>510.8</v>
      </c>
      <c r="F10" s="40">
        <f t="shared" ref="F10:F12" si="0">C10+D10+E10</f>
        <v>1512.94</v>
      </c>
      <c r="G10" s="41">
        <v>40</v>
      </c>
      <c r="H10" s="41" t="s">
        <v>32</v>
      </c>
      <c r="I10" s="42">
        <v>3</v>
      </c>
      <c r="J10" s="43">
        <f t="shared" ref="J10:J12" si="1">ROUND(F10/I10,2)</f>
        <v>504.31</v>
      </c>
      <c r="K10" s="43">
        <f t="shared" ref="K10:K12" si="2">STDEV(C10:E10)</f>
        <v>5.7967692151174575</v>
      </c>
      <c r="L10" s="44">
        <f t="shared" ref="L10:L12" si="3">K10/J10</f>
        <v>1.1494456217638867E-2</v>
      </c>
      <c r="M10" s="43">
        <f t="shared" ref="M10:M12" si="4">G10*J10</f>
        <v>20172.400000000001</v>
      </c>
      <c r="N10" s="16" t="s">
        <v>25</v>
      </c>
      <c r="O10" s="16" t="s">
        <v>25</v>
      </c>
      <c r="P10" s="39">
        <v>499.64</v>
      </c>
      <c r="Q10" s="43">
        <f t="shared" ref="Q10:Q12" si="5">G10*P10</f>
        <v>19985.599999999999</v>
      </c>
      <c r="R10" s="45">
        <f t="shared" ref="R10:R12" si="6">(C10*G10)</f>
        <v>20100</v>
      </c>
      <c r="S10" s="45">
        <f t="shared" ref="S10:S12" si="7">(D10*G10)</f>
        <v>19985.599999999999</v>
      </c>
      <c r="T10" s="45">
        <f t="shared" ref="T10:T12" si="8">(E10*G10)</f>
        <v>20432</v>
      </c>
    </row>
    <row r="11" spans="1:20" ht="37.5" x14ac:dyDescent="0.25">
      <c r="A11" s="21">
        <v>2</v>
      </c>
      <c r="B11" s="46" t="s">
        <v>36</v>
      </c>
      <c r="C11" s="39">
        <v>885</v>
      </c>
      <c r="D11" s="39">
        <v>880.4</v>
      </c>
      <c r="E11" s="39">
        <v>887.9</v>
      </c>
      <c r="F11" s="40">
        <f t="shared" si="0"/>
        <v>2653.3</v>
      </c>
      <c r="G11" s="41">
        <v>8</v>
      </c>
      <c r="H11" s="41" t="s">
        <v>32</v>
      </c>
      <c r="I11" s="42">
        <v>3</v>
      </c>
      <c r="J11" s="43">
        <f t="shared" si="1"/>
        <v>884.43</v>
      </c>
      <c r="K11" s="43">
        <f t="shared" si="2"/>
        <v>3.781974792794546</v>
      </c>
      <c r="L11" s="44">
        <f t="shared" si="3"/>
        <v>4.2761719896368807E-3</v>
      </c>
      <c r="M11" s="43">
        <f t="shared" si="4"/>
        <v>7075.44</v>
      </c>
      <c r="N11" s="16" t="s">
        <v>25</v>
      </c>
      <c r="O11" s="16" t="s">
        <v>25</v>
      </c>
      <c r="P11" s="39">
        <v>880.4</v>
      </c>
      <c r="Q11" s="43">
        <f t="shared" si="5"/>
        <v>7043.2</v>
      </c>
      <c r="R11" s="45">
        <f t="shared" si="6"/>
        <v>7080</v>
      </c>
      <c r="S11" s="45">
        <f t="shared" si="7"/>
        <v>7043.2</v>
      </c>
      <c r="T11" s="45">
        <f t="shared" si="8"/>
        <v>7103.2</v>
      </c>
    </row>
    <row r="12" spans="1:20" ht="75" x14ac:dyDescent="0.25">
      <c r="A12" s="21">
        <v>3</v>
      </c>
      <c r="B12" s="46" t="s">
        <v>37</v>
      </c>
      <c r="C12" s="39">
        <v>995</v>
      </c>
      <c r="D12" s="39">
        <v>990.4</v>
      </c>
      <c r="E12" s="39">
        <v>996.5</v>
      </c>
      <c r="F12" s="40">
        <f t="shared" si="0"/>
        <v>2981.9</v>
      </c>
      <c r="G12" s="41">
        <v>3</v>
      </c>
      <c r="H12" s="47" t="s">
        <v>32</v>
      </c>
      <c r="I12" s="42">
        <v>3</v>
      </c>
      <c r="J12" s="43">
        <f t="shared" si="1"/>
        <v>993.97</v>
      </c>
      <c r="K12" s="43">
        <f t="shared" si="2"/>
        <v>3.1785741037977098</v>
      </c>
      <c r="L12" s="44">
        <f t="shared" si="3"/>
        <v>3.1978571826088409E-3</v>
      </c>
      <c r="M12" s="43">
        <f t="shared" si="4"/>
        <v>2981.91</v>
      </c>
      <c r="N12" s="16" t="s">
        <v>25</v>
      </c>
      <c r="O12" s="16" t="s">
        <v>25</v>
      </c>
      <c r="P12" s="39">
        <v>990.4</v>
      </c>
      <c r="Q12" s="43">
        <f t="shared" si="5"/>
        <v>2971.2</v>
      </c>
      <c r="R12" s="45">
        <f t="shared" si="6"/>
        <v>2985</v>
      </c>
      <c r="S12" s="45">
        <f t="shared" si="7"/>
        <v>2971.2</v>
      </c>
      <c r="T12" s="45">
        <f t="shared" si="8"/>
        <v>2989.5</v>
      </c>
    </row>
    <row r="13" spans="1:20" s="15" customFormat="1" ht="27.75" customHeight="1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6"/>
      <c r="L13" s="36"/>
      <c r="M13" s="17">
        <f>SUM(M10:M12)</f>
        <v>30229.75</v>
      </c>
      <c r="N13" s="18"/>
      <c r="O13" s="18" t="s">
        <v>25</v>
      </c>
      <c r="P13" s="17"/>
      <c r="Q13" s="19">
        <f>SUM(Q10:Q12)</f>
        <v>30000</v>
      </c>
      <c r="R13" s="20">
        <f>SUM(R10:R12)</f>
        <v>30165</v>
      </c>
      <c r="S13" s="20">
        <f>SUM(S10:S12)</f>
        <v>30000</v>
      </c>
      <c r="T13" s="20">
        <f>SUM(T10:T12)</f>
        <v>30524.7</v>
      </c>
    </row>
    <row r="14" spans="1:20" x14ac:dyDescent="0.25">
      <c r="E14" s="5"/>
    </row>
    <row r="15" spans="1:20" ht="10.5" customHeight="1" x14ac:dyDescent="0.25">
      <c r="B15" s="33"/>
      <c r="C15" s="34"/>
      <c r="D15" s="34"/>
      <c r="E15" s="34"/>
      <c r="F15" s="34"/>
      <c r="G15" s="34"/>
      <c r="H15" s="34"/>
      <c r="I15" s="34"/>
      <c r="J15" s="34"/>
      <c r="K15" s="34"/>
    </row>
    <row r="16" spans="1:20" hidden="1" x14ac:dyDescent="0.25">
      <c r="B16" s="34"/>
      <c r="C16" s="34"/>
      <c r="D16" s="34"/>
      <c r="E16" s="34"/>
      <c r="F16" s="34"/>
      <c r="G16" s="34"/>
      <c r="H16" s="34"/>
      <c r="I16" s="34"/>
      <c r="J16" s="34"/>
      <c r="K16" s="34"/>
    </row>
    <row r="17" spans="2:14" hidden="1" x14ac:dyDescent="0.25">
      <c r="B17" s="34"/>
      <c r="C17" s="34"/>
      <c r="D17" s="34"/>
      <c r="E17" s="34"/>
      <c r="F17" s="34"/>
      <c r="G17" s="34"/>
      <c r="H17" s="34"/>
      <c r="I17" s="34"/>
      <c r="J17" s="34"/>
      <c r="K17" s="34"/>
    </row>
    <row r="18" spans="2:14" x14ac:dyDescent="0.25">
      <c r="B18" s="10" t="s">
        <v>26</v>
      </c>
      <c r="D18" s="11"/>
      <c r="M18" s="12"/>
      <c r="N18" s="13"/>
    </row>
    <row r="19" spans="2:14" x14ac:dyDescent="0.25">
      <c r="B19" s="14" t="s">
        <v>27</v>
      </c>
      <c r="C19" s="14"/>
      <c r="D19" s="10"/>
      <c r="E19" s="10"/>
      <c r="F19" s="10"/>
      <c r="G19" s="14"/>
      <c r="H19" s="14"/>
      <c r="I19" s="10"/>
      <c r="J19" s="10"/>
      <c r="K19" s="22"/>
      <c r="L19" s="22"/>
      <c r="M19" s="22"/>
      <c r="N19" s="22"/>
    </row>
  </sheetData>
  <mergeCells count="23">
    <mergeCell ref="J7:L7"/>
    <mergeCell ref="H7:H8"/>
    <mergeCell ref="A7:A8"/>
    <mergeCell ref="B7:B8"/>
    <mergeCell ref="C7:F7"/>
    <mergeCell ref="G7:G8"/>
    <mergeCell ref="I7:I8"/>
    <mergeCell ref="K19:N19"/>
    <mergeCell ref="A3:T3"/>
    <mergeCell ref="A2:T2"/>
    <mergeCell ref="A4:T4"/>
    <mergeCell ref="T7:T8"/>
    <mergeCell ref="N7:N8"/>
    <mergeCell ref="O7:O8"/>
    <mergeCell ref="A5:T5"/>
    <mergeCell ref="A6:T6"/>
    <mergeCell ref="B15:K17"/>
    <mergeCell ref="P7:P8"/>
    <mergeCell ref="Q7:Q8"/>
    <mergeCell ref="R7:R8"/>
    <mergeCell ref="S7:S8"/>
    <mergeCell ref="A13:J13"/>
    <mergeCell ref="K13:L13"/>
  </mergeCells>
  <pageMargins left="0.7" right="0.7" top="0.75" bottom="0.75" header="0.3" footer="0.3"/>
  <pageSetup paperSize="9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2026-04-20T10:11:16Z</dcterms:modified>
</cp:coreProperties>
</file>