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25" i="1"/>
  <c r="M13"/>
  <c r="B20"/>
  <c r="J25"/>
  <c r="C20" l="1"/>
  <c r="H20"/>
  <c r="D31"/>
  <c r="C31"/>
  <c r="B31"/>
  <c r="O31"/>
  <c r="D25"/>
  <c r="C25"/>
  <c r="B25"/>
  <c r="L17"/>
  <c r="J17"/>
  <c r="H17"/>
  <c r="M17" s="1"/>
  <c r="L25" s="1"/>
  <c r="R17" l="1"/>
  <c r="H31" s="1"/>
  <c r="M31" s="1"/>
  <c r="M8" l="1"/>
  <c r="H25" s="1"/>
  <c r="I31" s="1"/>
  <c r="M9"/>
  <c r="M10"/>
  <c r="M11"/>
  <c r="M12"/>
  <c r="M4"/>
  <c r="M5"/>
  <c r="M6"/>
  <c r="M7"/>
  <c r="M32" l="1"/>
  <c r="C30" l="1"/>
  <c r="C24"/>
</calcChain>
</file>

<file path=xl/sharedStrings.xml><?xml version="1.0" encoding="utf-8"?>
<sst xmlns="http://schemas.openxmlformats.org/spreadsheetml/2006/main" count="106" uniqueCount="81">
  <si>
    <t xml:space="preserve"> ОБОСНОВАНИЕ НАЧАЛЬНОЙ (МАКСИМАЛЬНОЙ) ЦЕНЫ КОНТРАКТА
НА ПОСТАВКУ лекарственных препаратов
</t>
  </si>
  <si>
    <r>
      <rPr>
        <sz val="10"/>
        <color rgb="FF000000"/>
        <rFont val="Times New Roman"/>
        <family val="1"/>
        <charset val="204"/>
      </rP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</si>
  <si>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</si>
  <si>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</si>
  <si>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</si>
  <si>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</si>
  <si>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</si>
  <si>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</si>
  <si>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</si>
  <si>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r>
      <rPr>
        <b/>
        <sz val="8"/>
        <color rgb="FF000000"/>
        <rFont val="Times New Roman"/>
        <family val="1"/>
        <charset val="204"/>
      </rP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</si>
  <si>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</si>
  <si>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</si>
  <si>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</si>
  <si>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</si>
  <si>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</si>
  <si>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</si>
  <si>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>ЖНВЛП</t>
  </si>
  <si>
    <t xml:space="preserve">Оптовая надбавка,
% *
</t>
  </si>
  <si>
    <t>Кол-во в ед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</si>
  <si>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</si>
  <si>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</si>
  <si>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r>
      <rPr>
        <b/>
        <sz val="8"/>
        <color rgb="FF000000"/>
        <rFont val="Times New Roman"/>
        <family val="1"/>
        <charset val="204"/>
      </rP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</si>
  <si>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>Количество
упаковок
По контракту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</si>
  <si>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</si>
  <si>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</si>
  <si>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</si>
  <si>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</si>
  <si>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</si>
  <si>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</si>
  <si>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</si>
  <si>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</t>
  </si>
  <si>
    <t xml:space="preserve">Минимальное значение НЦ единицы товара
без учета НДС, руб.
</t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</si>
  <si>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 (руб.) осуществляется по формуле: 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</si>
  <si>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</si>
  <si>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</si>
  <si>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надбавки*;
Vi - объем поставки i-го лекарственного препарата.
** НДС (10 %, в соответствии с подпунктом 4 пункта 2 статьи 164 «Налогового кодекса Российской Федерации (часть вторая)» от 05.08.2000 № 117-ФЗ;
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</si>
  <si>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>Количество в единицах измерения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</si>
  <si>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</si>
  <si>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</si>
  <si>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</si>
  <si>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*****Пересчет НМЦК по итогам несостоявшейся закупки,  изв. № 0372200048024000, в связи с отсутствием подачи предложений</t>
  </si>
  <si>
    <t>-</t>
  </si>
  <si>
    <t>Исполнитель______________________ Салоп Н.О.</t>
  </si>
  <si>
    <t xml:space="preserve">Вл.Вып.к.Перв.Уп.Втор.Уп.Пр.ПАО "Биосинтез", Россия (5834001025); </t>
  </si>
  <si>
    <t xml:space="preserve">Вл.Вып.к.Перв.Уп.Втор.Уп.Пр.Дальхимфарм ОАО, Россия (2702010564); </t>
  </si>
  <si>
    <t xml:space="preserve">Вл.Открытое акционерное общество "Московское производственное химико-фармацевтическое объединение им. Н.А.Семашко", Россия; Вып.к.Перв.Уп.Втор.Уп.Пр.ОАО "Мосхимфармпрепараты" им.Н.А.Семашко", Россия; </t>
  </si>
  <si>
    <t>Викасол-Виал,                                                                                                        раствор для внутримышечного введения, 10 мг/мл, 1 мл - ампулы темного стекла (10)  - упаковки ячейковые контурные - пачки картонные</t>
  </si>
  <si>
    <t xml:space="preserve">Вл.Виал ООО, Россия; Вып.к.Перв.Уп.Втор.Уп.Пр.Шаньдун Шэнлу Фармасьютикал Ко., Лтд, Китай; </t>
  </si>
  <si>
    <t>ЛСР-001144/10 17.12.2020 
 (601/20-20-ОПР)</t>
  </si>
  <si>
    <t>Викасол,                                                                                                                         раствор для внутримышечного введения, 10 мг/мл, 1 мл - ампулы (5)  / в комплекте с ножом ампульным или скарификатором / - упаковки ячейковые контурные (2) - пачки картонные</t>
  </si>
  <si>
    <t xml:space="preserve">Вл.Общество с ограниченной ответственностью "Атолл", Россия; Вып.к.Перв.Уп.Втор.Уп.Пр.ООО "Озон", Россия 445351, Самарская обл., г. Жигулевск, ул. Песочная, д. 11, ~; </t>
  </si>
  <si>
    <t>ЛП-002130  23.12.2020 
 (724/20-20-ОПР)</t>
  </si>
  <si>
    <t>ЛС-000335 25.12.2020 
 (754/20-20-ОПР)</t>
  </si>
  <si>
    <t xml:space="preserve">Вл.Вып.к.Перв.Уп.Втор.Уп.Пр.Общество с ограниченной ответственностью ''Эллара'' (ООО ''Эллара''), Россия (3321028719); </t>
  </si>
  <si>
    <t>ЛП-002094 15.10.2021 
 (20-4-4185800-ОПР-изм)</t>
  </si>
  <si>
    <t>Викасол,                                                                                                                раствор для внутримышечного введения, 10 мг/мл, 1 мл - ампулы (с ножом ампульным или скарификатором ампульным) (10)  - пачки картонные</t>
  </si>
  <si>
    <t>Викасол,                                                                                                                раствор для внутримышечного введения, 10 мг/мл, 1 мл - ампулы (10)  - пачки картонные</t>
  </si>
  <si>
    <t>Викасол,                                                                                                               раствор для внутримышечного введения, 10 мг/мл, 1 мл - ампулы (5)  - упаковки ячейковые контурные (2) - пачки картонные</t>
  </si>
  <si>
    <t>ЛС-002477 29.10.2021 
 (1023/20-21)</t>
  </si>
  <si>
    <t>Викасол,                                                                                                              раствор для внутримышечного введения, 10 мг/мл, 1 мл - ампулы (10)  - пачки картонные</t>
  </si>
  <si>
    <t xml:space="preserve">Викасол,                                                                                                           раствор для внутримышечного введения, 10 мг/мл, 1 мл - ампулы (10)  - пачки картонные                                                                                                 </t>
  </si>
  <si>
    <t xml:space="preserve">Вл.Вып.к.Перв.Уп.Втор.Уп.Пр.Акционерное общество "Новосибхимфарм" (АО "Новосибхимфарм"), Россия (5405101302); </t>
  </si>
  <si>
    <t>ЛП-№(003964)-(РГ-RU) 28.02.2024 
25-7-4279713-ОПР-изм</t>
  </si>
  <si>
    <t>Викасол,                                                                                                      раствор для внутримышечного введения, 10 мг/мл, 1 мл - ампулы (10)  - коробки картонные</t>
  </si>
  <si>
    <t>ЛП-002067 16.05.2024 
658/20-24</t>
  </si>
  <si>
    <t>ЛП-№(003941)-(РГ-RU)  16.05.2024 
658/20-24</t>
  </si>
  <si>
    <t>ВИКАСОЛ ВЕЛФАРМ,                                                                                          раствор для внутримышечного введения, 10 мг/мл, 1 мл - ампула (5)  - пачка картонная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</si>
  <si>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</si>
  <si>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ЛП-№(005359)-(РГ-RU) 29.07.2024 
25-7-4293666-ОПР-изм</t>
  </si>
  <si>
    <t>введено в ГО</t>
  </si>
  <si>
    <t xml:space="preserve"> см[3*];^мл</t>
  </si>
  <si>
    <t>ДА</t>
  </si>
  <si>
    <t>МЕНАДИОНА НАТРИЯ БИСУЛЬФИТ</t>
  </si>
  <si>
    <t>21.20.10.132-000006-1-00107-0000000000000</t>
  </si>
  <si>
    <t xml:space="preserve">
Раствор для внутримышечного введения, дозировка: 10 мг/мл, 1 мл</t>
  </si>
  <si>
    <t xml:space="preserve">КП
Вхд. № 70/1  от27.04.2026 </t>
  </si>
  <si>
    <t xml:space="preserve">КП
Вхд. № 70/2  от27.04.2026  </t>
  </si>
  <si>
    <t xml:space="preserve">КП
Вхд. № 70/3  от27.04.2026 </t>
  </si>
  <si>
    <t xml:space="preserve">*****Перерасчет НМЦК по итогам несостоявшейся закупки ЭМ -148 в связи с отсутствием подачи предложений  </t>
  </si>
  <si>
    <t>1.4. Сводная информация о минимальном значении НЦ единицы товара*****:</t>
  </si>
  <si>
    <t xml:space="preserve">Начальная максимальная цена контракта  10 790  руб. 00 коп. ( Десять тысяч семьсот девяносто  рублей 00 копеек) </t>
  </si>
</sst>
</file>

<file path=xl/styles.xml><?xml version="1.0" encoding="utf-8"?>
<styleSheet xmlns="http://schemas.openxmlformats.org/spreadsheetml/2006/main">
  <numFmts count="3">
    <numFmt numFmtId="164" formatCode="#,##0.00_ ;\-#,##0.00\ "/>
    <numFmt numFmtId="165" formatCode="#,##0.00000"/>
    <numFmt numFmtId="166" formatCode="#,##0.00000_ ;\-#,##0.00000\ "/>
  </numFmts>
  <fonts count="19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8"/>
      <color rgb="FF000000"/>
      <name val="Times New Roman"/>
      <family val="1"/>
      <charset val="204"/>
    </font>
    <font>
      <sz val="8"/>
      <color rgb="FF000000"/>
      <name val="Calibri"/>
      <family val="2"/>
      <charset val="1"/>
    </font>
    <font>
      <sz val="8"/>
      <color rgb="FF000000"/>
      <name val="Calibri"/>
      <family val="2"/>
      <charset val="204"/>
    </font>
    <font>
      <u/>
      <sz val="8"/>
      <color rgb="FF000000"/>
      <name val="Calibri"/>
      <family val="2"/>
      <charset val="204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EBF1DE"/>
      </patternFill>
    </fill>
    <fill>
      <patternFill patternType="solid">
        <fgColor rgb="FFE6E0EC"/>
        <bgColor rgb="FFF2DCDB"/>
      </patternFill>
    </fill>
    <fill>
      <patternFill patternType="solid">
        <fgColor rgb="FFD7E4BD"/>
        <bgColor rgb="FFE6E0EC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DBEEF4"/>
      </patternFill>
    </fill>
    <fill>
      <patternFill patternType="solid">
        <fgColor theme="6" tint="0.59999389629810485"/>
        <bgColor rgb="FFEBF1DE"/>
      </patternFill>
    </fill>
    <fill>
      <patternFill patternType="solid">
        <fgColor theme="5" tint="0.59999389629810485"/>
        <bgColor rgb="FFEBF1DE"/>
      </patternFill>
    </fill>
    <fill>
      <patternFill patternType="solid">
        <fgColor theme="3" tint="0.59999389629810485"/>
        <bgColor rgb="FFEBF1DE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rgb="FFEBF1DE"/>
      </patternFill>
    </fill>
    <fill>
      <patternFill patternType="solid">
        <fgColor theme="8" tint="0.59999389629810485"/>
        <bgColor rgb="FFEBF1D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rgb="FFEBF1DE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2" borderId="5" xfId="0" applyFont="1" applyFill="1" applyBorder="1" applyAlignment="1"/>
    <xf numFmtId="164" fontId="1" fillId="0" borderId="0" xfId="0" applyNumberFormat="1" applyFont="1"/>
    <xf numFmtId="0" fontId="0" fillId="0" borderId="0" xfId="0" applyFont="1"/>
    <xf numFmtId="0" fontId="16" fillId="0" borderId="0" xfId="0" applyFont="1"/>
    <xf numFmtId="0" fontId="1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165" fontId="6" fillId="1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5" fontId="6" fillId="11" borderId="1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0" fontId="1" fillId="10" borderId="0" xfId="0" applyFont="1" applyFill="1"/>
    <xf numFmtId="0" fontId="6" fillId="13" borderId="3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2" fillId="10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4" fillId="6" borderId="0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17" fillId="2" borderId="0" xfId="0" applyFont="1" applyFill="1" applyBorder="1" applyAlignment="1">
      <alignment wrapText="1"/>
    </xf>
    <xf numFmtId="0" fontId="12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4" fillId="6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6" fillId="2" borderId="5" xfId="0" applyFont="1" applyFill="1" applyBorder="1" applyAlignment="1">
      <alignment wrapText="1"/>
    </xf>
    <xf numFmtId="166" fontId="6" fillId="6" borderId="1" xfId="0" applyNumberFormat="1" applyFont="1" applyFill="1" applyBorder="1" applyAlignment="1">
      <alignment horizontal="center" vertical="center" wrapText="1"/>
    </xf>
    <xf numFmtId="164" fontId="6" fillId="14" borderId="1" xfId="0" applyNumberFormat="1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6" fillId="10" borderId="1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165" fontId="8" fillId="10" borderId="3" xfId="0" applyNumberFormat="1" applyFont="1" applyFill="1" applyBorder="1" applyAlignment="1">
      <alignment horizontal="center" vertical="center" wrapText="1"/>
    </xf>
    <xf numFmtId="165" fontId="8" fillId="10" borderId="6" xfId="0" applyNumberFormat="1" applyFont="1" applyFill="1" applyBorder="1" applyAlignment="1">
      <alignment horizontal="center" vertical="center" wrapText="1"/>
    </xf>
    <xf numFmtId="165" fontId="6" fillId="10" borderId="3" xfId="0" applyNumberFormat="1" applyFont="1" applyFill="1" applyBorder="1" applyAlignment="1">
      <alignment horizontal="center" vertical="center" wrapText="1"/>
    </xf>
    <xf numFmtId="165" fontId="6" fillId="10" borderId="6" xfId="0" applyNumberFormat="1" applyFont="1" applyFill="1" applyBorder="1" applyAlignment="1">
      <alignment horizontal="center" vertical="center" wrapText="1"/>
    </xf>
    <xf numFmtId="165" fontId="8" fillId="13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6" fillId="10" borderId="9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165" fontId="6" fillId="13" borderId="3" xfId="0" applyNumberFormat="1" applyFont="1" applyFill="1" applyBorder="1" applyAlignment="1">
      <alignment horizontal="center" vertical="center" wrapText="1"/>
    </xf>
    <xf numFmtId="165" fontId="6" fillId="13" borderId="6" xfId="0" applyNumberFormat="1" applyFont="1" applyFill="1" applyBorder="1" applyAlignment="1">
      <alignment horizontal="center" vertical="center" wrapText="1"/>
    </xf>
    <xf numFmtId="165" fontId="8" fillId="13" borderId="3" xfId="0" applyNumberFormat="1" applyFont="1" applyFill="1" applyBorder="1" applyAlignment="1">
      <alignment horizontal="center" vertical="center" wrapText="1"/>
    </xf>
    <xf numFmtId="165" fontId="8" fillId="13" borderId="6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0" fillId="2" borderId="0" xfId="0" applyFont="1" applyFill="1" applyBorder="1" applyAlignment="1"/>
    <xf numFmtId="4" fontId="6" fillId="10" borderId="3" xfId="0" applyNumberFormat="1" applyFont="1" applyFill="1" applyBorder="1" applyAlignment="1">
      <alignment horizontal="center" vertical="center" wrapText="1"/>
    </xf>
    <xf numFmtId="4" fontId="6" fillId="10" borderId="6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wrapText="1"/>
    </xf>
    <xf numFmtId="165" fontId="6" fillId="4" borderId="1" xfId="0" applyNumberFormat="1" applyFont="1" applyFill="1" applyBorder="1" applyAlignment="1">
      <alignment horizontal="center" vertical="center" wrapText="1"/>
    </xf>
    <xf numFmtId="165" fontId="6" fillId="3" borderId="3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4" fontId="8" fillId="10" borderId="3" xfId="0" applyNumberFormat="1" applyFont="1" applyFill="1" applyBorder="1" applyAlignment="1">
      <alignment horizontal="center" vertical="center" wrapText="1"/>
    </xf>
    <xf numFmtId="4" fontId="8" fillId="10" borderId="6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6B9B8"/>
      <rgbColor rgb="FF808080"/>
      <rgbColor rgb="FF9999FF"/>
      <rgbColor rgb="FF993366"/>
      <rgbColor rgb="FFEBF1DE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6E0EC"/>
      <rgbColor rgb="FFD7E4BD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39"/>
  <sheetViews>
    <sheetView tabSelected="1" zoomScale="80" zoomScaleNormal="80" workbookViewId="0">
      <selection activeCell="Q34" sqref="Q34"/>
    </sheetView>
  </sheetViews>
  <sheetFormatPr defaultRowHeight="15"/>
  <cols>
    <col min="1" max="1" width="3.85546875" style="1" customWidth="1"/>
    <col min="2" max="2" width="15.28515625" style="1" customWidth="1"/>
    <col min="3" max="3" width="20.42578125" style="1" customWidth="1"/>
    <col min="4" max="4" width="7.7109375" style="1" customWidth="1"/>
    <col min="5" max="5" width="5.28515625" style="1" customWidth="1"/>
    <col min="6" max="6" width="6.140625" style="1" customWidth="1"/>
    <col min="7" max="7" width="8.5703125" style="1" customWidth="1"/>
    <col min="8" max="8" width="14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2.85546875" style="1" customWidth="1"/>
    <col min="13" max="13" width="8.7109375" style="1" customWidth="1"/>
    <col min="14" max="14" width="11.85546875" style="1" customWidth="1"/>
    <col min="15" max="15" width="12.140625" style="1" customWidth="1"/>
    <col min="16" max="16" width="14.85546875" style="1" customWidth="1"/>
    <col min="17" max="17" width="7.42578125" style="1" customWidth="1"/>
    <col min="18" max="18" width="11.140625" style="1" customWidth="1"/>
    <col min="19" max="1025" width="8.7109375" style="1" customWidth="1"/>
  </cols>
  <sheetData>
    <row r="1" spans="1:18" ht="39.75" customHeigh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8" ht="349.5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8" ht="65.25" customHeight="1">
      <c r="A3" s="2" t="s">
        <v>2</v>
      </c>
      <c r="B3" s="40" t="s">
        <v>3</v>
      </c>
      <c r="C3" s="40"/>
      <c r="D3" s="40" t="s">
        <v>4</v>
      </c>
      <c r="E3" s="40"/>
      <c r="F3" s="40"/>
      <c r="G3" s="40"/>
      <c r="H3" s="40"/>
      <c r="I3" s="40" t="s">
        <v>5</v>
      </c>
      <c r="J3" s="40"/>
      <c r="K3" s="40" t="s">
        <v>6</v>
      </c>
      <c r="L3" s="40"/>
      <c r="M3" s="40" t="s">
        <v>7</v>
      </c>
      <c r="N3" s="40"/>
      <c r="O3" s="2" t="s">
        <v>8</v>
      </c>
      <c r="P3" s="26"/>
    </row>
    <row r="4" spans="1:18" ht="51.75" customHeight="1">
      <c r="A4" s="67">
        <v>1</v>
      </c>
      <c r="B4" s="50" t="s">
        <v>47</v>
      </c>
      <c r="C4" s="52"/>
      <c r="D4" s="50" t="s">
        <v>46</v>
      </c>
      <c r="E4" s="51"/>
      <c r="F4" s="51"/>
      <c r="G4" s="51"/>
      <c r="H4" s="52"/>
      <c r="I4" s="50" t="s">
        <v>48</v>
      </c>
      <c r="J4" s="52"/>
      <c r="K4" s="78">
        <v>50</v>
      </c>
      <c r="L4" s="79"/>
      <c r="M4" s="64">
        <f t="shared" ref="M4:M7" si="0">K4/O4</f>
        <v>5</v>
      </c>
      <c r="N4" s="65"/>
      <c r="O4" s="13">
        <v>10</v>
      </c>
      <c r="P4" s="26"/>
    </row>
    <row r="5" spans="1:18" ht="67.5" customHeight="1">
      <c r="A5" s="68"/>
      <c r="B5" s="50" t="s">
        <v>50</v>
      </c>
      <c r="C5" s="52"/>
      <c r="D5" s="50" t="s">
        <v>49</v>
      </c>
      <c r="E5" s="51"/>
      <c r="F5" s="51"/>
      <c r="G5" s="51"/>
      <c r="H5" s="52"/>
      <c r="I5" s="61" t="s">
        <v>51</v>
      </c>
      <c r="J5" s="71"/>
      <c r="K5" s="78">
        <v>49.71</v>
      </c>
      <c r="L5" s="79"/>
      <c r="M5" s="64">
        <f t="shared" si="0"/>
        <v>4.9710000000000001</v>
      </c>
      <c r="N5" s="65"/>
      <c r="O5" s="13">
        <v>10</v>
      </c>
      <c r="P5" s="26"/>
    </row>
    <row r="6" spans="1:18" ht="85.5" customHeight="1">
      <c r="A6" s="68"/>
      <c r="B6" s="50" t="s">
        <v>45</v>
      </c>
      <c r="C6" s="52"/>
      <c r="D6" s="50" t="s">
        <v>55</v>
      </c>
      <c r="E6" s="51"/>
      <c r="F6" s="51"/>
      <c r="G6" s="51"/>
      <c r="H6" s="52"/>
      <c r="I6" s="61" t="s">
        <v>52</v>
      </c>
      <c r="J6" s="71"/>
      <c r="K6" s="78">
        <v>55.39</v>
      </c>
      <c r="L6" s="79"/>
      <c r="M6" s="64">
        <f t="shared" si="0"/>
        <v>5.5389999999999997</v>
      </c>
      <c r="N6" s="65"/>
      <c r="O6" s="13">
        <v>10</v>
      </c>
      <c r="P6" s="27"/>
    </row>
    <row r="7" spans="1:18" ht="46.5" customHeight="1">
      <c r="A7" s="68"/>
      <c r="B7" s="50" t="s">
        <v>53</v>
      </c>
      <c r="C7" s="52"/>
      <c r="D7" s="50" t="s">
        <v>56</v>
      </c>
      <c r="E7" s="51"/>
      <c r="F7" s="51"/>
      <c r="G7" s="51"/>
      <c r="H7" s="52"/>
      <c r="I7" s="61" t="s">
        <v>54</v>
      </c>
      <c r="J7" s="71"/>
      <c r="K7" s="78">
        <v>59.19</v>
      </c>
      <c r="L7" s="79"/>
      <c r="M7" s="64">
        <f t="shared" si="0"/>
        <v>5.9189999999999996</v>
      </c>
      <c r="N7" s="65"/>
      <c r="O7" s="13">
        <v>10</v>
      </c>
      <c r="P7" s="26"/>
    </row>
    <row r="8" spans="1:18" ht="51.75" customHeight="1">
      <c r="A8" s="68"/>
      <c r="B8" s="58" t="s">
        <v>43</v>
      </c>
      <c r="C8" s="60"/>
      <c r="D8" s="58" t="s">
        <v>57</v>
      </c>
      <c r="E8" s="59"/>
      <c r="F8" s="59"/>
      <c r="G8" s="59"/>
      <c r="H8" s="60"/>
      <c r="I8" s="58" t="s">
        <v>58</v>
      </c>
      <c r="J8" s="60"/>
      <c r="K8" s="85">
        <v>32.880000000000003</v>
      </c>
      <c r="L8" s="86"/>
      <c r="M8" s="62">
        <f t="shared" ref="M8:M12" si="1">K8/O8</f>
        <v>3.2880000000000003</v>
      </c>
      <c r="N8" s="63"/>
      <c r="O8" s="23">
        <v>10</v>
      </c>
      <c r="P8" s="27" t="s">
        <v>69</v>
      </c>
      <c r="Q8" s="21"/>
    </row>
    <row r="9" spans="1:18" ht="48.75" customHeight="1">
      <c r="A9" s="68"/>
      <c r="B9" s="61" t="s">
        <v>61</v>
      </c>
      <c r="C9" s="71"/>
      <c r="D9" s="61" t="s">
        <v>60</v>
      </c>
      <c r="E9" s="70"/>
      <c r="F9" s="70"/>
      <c r="G9" s="70"/>
      <c r="H9" s="71"/>
      <c r="I9" s="61" t="s">
        <v>62</v>
      </c>
      <c r="J9" s="71"/>
      <c r="K9" s="78">
        <v>50</v>
      </c>
      <c r="L9" s="79"/>
      <c r="M9" s="64">
        <f t="shared" si="1"/>
        <v>5</v>
      </c>
      <c r="N9" s="65"/>
      <c r="O9" s="13">
        <v>10</v>
      </c>
      <c r="P9" s="27"/>
      <c r="Q9" s="21"/>
    </row>
    <row r="10" spans="1:18" ht="45" customHeight="1">
      <c r="A10" s="68"/>
      <c r="B10" s="61" t="s">
        <v>44</v>
      </c>
      <c r="C10" s="71"/>
      <c r="D10" s="61" t="s">
        <v>63</v>
      </c>
      <c r="E10" s="70"/>
      <c r="F10" s="70"/>
      <c r="G10" s="70"/>
      <c r="H10" s="71"/>
      <c r="I10" s="61" t="s">
        <v>64</v>
      </c>
      <c r="J10" s="71"/>
      <c r="K10" s="78">
        <v>79.900000000000006</v>
      </c>
      <c r="L10" s="79"/>
      <c r="M10" s="64">
        <f t="shared" si="1"/>
        <v>7.99</v>
      </c>
      <c r="N10" s="65"/>
      <c r="O10" s="13">
        <v>10</v>
      </c>
      <c r="P10" s="27"/>
      <c r="Q10" s="21"/>
    </row>
    <row r="11" spans="1:18" ht="45.75" customHeight="1">
      <c r="A11" s="68"/>
      <c r="B11" s="61" t="s">
        <v>44</v>
      </c>
      <c r="C11" s="71"/>
      <c r="D11" s="61" t="s">
        <v>59</v>
      </c>
      <c r="E11" s="70"/>
      <c r="F11" s="70"/>
      <c r="G11" s="70"/>
      <c r="H11" s="71"/>
      <c r="I11" s="61" t="s">
        <v>65</v>
      </c>
      <c r="J11" s="71"/>
      <c r="K11" s="78">
        <v>79.900000000000006</v>
      </c>
      <c r="L11" s="79"/>
      <c r="M11" s="64">
        <f t="shared" si="1"/>
        <v>7.99</v>
      </c>
      <c r="N11" s="65"/>
      <c r="O11" s="13">
        <v>10</v>
      </c>
      <c r="P11" s="27"/>
      <c r="Q11" s="21"/>
    </row>
    <row r="12" spans="1:18" ht="77.25" customHeight="1">
      <c r="A12" s="68"/>
      <c r="B12" s="57" t="s">
        <v>67</v>
      </c>
      <c r="C12" s="57"/>
      <c r="D12" s="57" t="s">
        <v>66</v>
      </c>
      <c r="E12" s="57"/>
      <c r="F12" s="57"/>
      <c r="G12" s="57"/>
      <c r="H12" s="57"/>
      <c r="I12" s="61" t="s">
        <v>68</v>
      </c>
      <c r="J12" s="61"/>
      <c r="K12" s="78">
        <v>28.6</v>
      </c>
      <c r="L12" s="78"/>
      <c r="M12" s="64">
        <f t="shared" si="1"/>
        <v>5.7200000000000006</v>
      </c>
      <c r="N12" s="65"/>
      <c r="O12" s="13">
        <v>5</v>
      </c>
      <c r="P12" s="28"/>
      <c r="Q12" s="21"/>
    </row>
    <row r="13" spans="1:18" ht="37.5" customHeight="1">
      <c r="A13" s="69"/>
      <c r="B13" s="57"/>
      <c r="C13" s="57"/>
      <c r="D13" s="57"/>
      <c r="E13" s="57"/>
      <c r="F13" s="57"/>
      <c r="G13" s="57"/>
      <c r="H13" s="57"/>
      <c r="I13" s="61"/>
      <c r="J13" s="61"/>
      <c r="K13" s="78"/>
      <c r="L13" s="78"/>
      <c r="M13" s="66">
        <f>M8</f>
        <v>3.2880000000000003</v>
      </c>
      <c r="N13" s="66"/>
      <c r="O13" s="13"/>
      <c r="P13" s="28"/>
      <c r="Q13" s="21"/>
    </row>
    <row r="14" spans="1:18" ht="40.5" customHeight="1">
      <c r="A14" s="80" t="s">
        <v>9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</row>
    <row r="15" spans="1:18" ht="36" customHeight="1">
      <c r="A15" s="41" t="s">
        <v>2</v>
      </c>
      <c r="B15" s="39" t="s">
        <v>10</v>
      </c>
      <c r="C15" s="39" t="s">
        <v>11</v>
      </c>
      <c r="D15" s="41" t="s">
        <v>12</v>
      </c>
      <c r="E15" s="41" t="s">
        <v>8</v>
      </c>
      <c r="F15" s="41" t="s">
        <v>13</v>
      </c>
      <c r="G15" s="38" t="s">
        <v>75</v>
      </c>
      <c r="H15" s="38"/>
      <c r="I15" s="38" t="s">
        <v>76</v>
      </c>
      <c r="J15" s="38"/>
      <c r="K15" s="38" t="s">
        <v>77</v>
      </c>
      <c r="L15" s="38"/>
      <c r="M15" s="39" t="s">
        <v>14</v>
      </c>
      <c r="N15" s="39"/>
      <c r="O15" s="40" t="s">
        <v>15</v>
      </c>
      <c r="P15" s="40" t="s">
        <v>16</v>
      </c>
      <c r="Q15" s="40" t="s">
        <v>17</v>
      </c>
      <c r="R15" s="40" t="s">
        <v>18</v>
      </c>
    </row>
    <row r="16" spans="1:18" ht="108.75" customHeight="1">
      <c r="A16" s="41"/>
      <c r="B16" s="38"/>
      <c r="C16" s="38"/>
      <c r="D16" s="41"/>
      <c r="E16" s="41"/>
      <c r="F16" s="41"/>
      <c r="G16" s="3" t="s">
        <v>19</v>
      </c>
      <c r="H16" s="3" t="s">
        <v>20</v>
      </c>
      <c r="I16" s="3" t="s">
        <v>19</v>
      </c>
      <c r="J16" s="3" t="s">
        <v>20</v>
      </c>
      <c r="K16" s="3" t="s">
        <v>19</v>
      </c>
      <c r="L16" s="3" t="s">
        <v>20</v>
      </c>
      <c r="M16" s="39"/>
      <c r="N16" s="39"/>
      <c r="O16" s="40"/>
      <c r="P16" s="40" t="s">
        <v>16</v>
      </c>
      <c r="Q16" s="40"/>
      <c r="R16" s="40"/>
    </row>
    <row r="17" spans="1:18" ht="61.5" customHeight="1">
      <c r="A17" s="31">
        <v>1</v>
      </c>
      <c r="B17" s="30" t="s">
        <v>72</v>
      </c>
      <c r="C17" s="30" t="s">
        <v>74</v>
      </c>
      <c r="D17" s="25" t="s">
        <v>70</v>
      </c>
      <c r="E17" s="25">
        <v>10</v>
      </c>
      <c r="F17" s="25">
        <v>100</v>
      </c>
      <c r="G17" s="29">
        <v>83.2</v>
      </c>
      <c r="H17" s="14">
        <f t="shared" ref="H17" si="2">G17/E17</f>
        <v>8.32</v>
      </c>
      <c r="I17" s="29">
        <v>83.2</v>
      </c>
      <c r="J17" s="16">
        <f t="shared" ref="J17" si="3">I17/E17</f>
        <v>8.32</v>
      </c>
      <c r="K17" s="29">
        <v>83.45</v>
      </c>
      <c r="L17" s="15">
        <f t="shared" ref="L17" si="4">K17/E17</f>
        <v>8.3450000000000006</v>
      </c>
      <c r="M17" s="81">
        <f t="shared" ref="M17" si="5">H17</f>
        <v>8.32</v>
      </c>
      <c r="N17" s="81"/>
      <c r="O17" s="12" t="s">
        <v>73</v>
      </c>
      <c r="P17" s="12" t="s">
        <v>71</v>
      </c>
      <c r="Q17" s="12">
        <v>18</v>
      </c>
      <c r="R17" s="13">
        <f t="shared" ref="R17" si="6">E17*F17</f>
        <v>1000</v>
      </c>
    </row>
    <row r="18" spans="1:18" ht="138.75" customHeight="1">
      <c r="A18" s="80" t="s">
        <v>21</v>
      </c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11"/>
      <c r="Q18" s="11"/>
    </row>
    <row r="19" spans="1:18" ht="74.25" customHeight="1">
      <c r="A19" s="2" t="s">
        <v>2</v>
      </c>
      <c r="B19" s="6" t="s">
        <v>10</v>
      </c>
      <c r="C19" s="6" t="s">
        <v>11</v>
      </c>
      <c r="D19" s="40" t="s">
        <v>22</v>
      </c>
      <c r="E19" s="40"/>
      <c r="F19" s="40"/>
      <c r="G19" s="40"/>
      <c r="H19" s="2" t="s">
        <v>12</v>
      </c>
      <c r="I19" s="2" t="s">
        <v>23</v>
      </c>
      <c r="J19" s="40" t="s">
        <v>24</v>
      </c>
      <c r="K19" s="40"/>
      <c r="L19" s="2" t="s">
        <v>25</v>
      </c>
      <c r="M19" s="40" t="s">
        <v>26</v>
      </c>
      <c r="N19" s="40"/>
    </row>
    <row r="20" spans="1:18" ht="45" customHeight="1">
      <c r="A20" s="53">
        <v>1</v>
      </c>
      <c r="B20" s="53" t="str">
        <f>B17</f>
        <v>МЕНАДИОНА НАТРИЯ БИСУЛЬФИТ</v>
      </c>
      <c r="C20" s="53" t="str">
        <f>C17</f>
        <v xml:space="preserve">
Раствор для внутримышечного введения, дозировка: 10 мг/мл, 1 мл</v>
      </c>
      <c r="D20" s="50" t="s">
        <v>41</v>
      </c>
      <c r="E20" s="51"/>
      <c r="F20" s="51"/>
      <c r="G20" s="52"/>
      <c r="H20" s="53" t="str">
        <f>D17</f>
        <v xml:space="preserve"> см[3*];^мл</v>
      </c>
      <c r="I20" s="22" t="s">
        <v>41</v>
      </c>
      <c r="J20" s="50" t="s">
        <v>41</v>
      </c>
      <c r="K20" s="52"/>
      <c r="L20" s="12" t="s">
        <v>41</v>
      </c>
      <c r="M20" s="72" t="s">
        <v>41</v>
      </c>
      <c r="N20" s="73"/>
    </row>
    <row r="21" spans="1:18" ht="31.5" customHeight="1">
      <c r="A21" s="54"/>
      <c r="B21" s="54"/>
      <c r="C21" s="54"/>
      <c r="D21" s="50"/>
      <c r="E21" s="51"/>
      <c r="F21" s="51"/>
      <c r="G21" s="52"/>
      <c r="H21" s="54"/>
      <c r="I21" s="22" t="s">
        <v>41</v>
      </c>
      <c r="J21" s="50"/>
      <c r="K21" s="52"/>
      <c r="L21" s="12"/>
      <c r="M21" s="74" t="s">
        <v>41</v>
      </c>
      <c r="N21" s="75"/>
    </row>
    <row r="22" spans="1:18" ht="14.25" customHeight="1"/>
    <row r="23" spans="1:18">
      <c r="A23" s="7" t="s">
        <v>79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8" ht="137.44999999999999" customHeight="1">
      <c r="A24" s="5" t="s">
        <v>2</v>
      </c>
      <c r="B24" s="5" t="s">
        <v>10</v>
      </c>
      <c r="C24" s="5" t="str">
        <f>C15</f>
        <v>Дозировка, лекарственная форма</v>
      </c>
      <c r="D24" s="38" t="s">
        <v>12</v>
      </c>
      <c r="E24" s="38"/>
      <c r="F24" s="38"/>
      <c r="G24" s="38"/>
      <c r="H24" s="43" t="s">
        <v>27</v>
      </c>
      <c r="I24" s="44"/>
      <c r="J24" s="38" t="s">
        <v>28</v>
      </c>
      <c r="K24" s="38"/>
      <c r="L24" s="5" t="s">
        <v>29</v>
      </c>
      <c r="M24" s="5" t="s">
        <v>30</v>
      </c>
      <c r="N24" s="5" t="s">
        <v>31</v>
      </c>
    </row>
    <row r="25" spans="1:18" ht="65.25" customHeight="1">
      <c r="A25" s="24">
        <v>1</v>
      </c>
      <c r="B25" s="24" t="str">
        <f>B17</f>
        <v>МЕНАДИОНА НАТРИЯ БИСУЛЬФИТ</v>
      </c>
      <c r="C25" s="24" t="str">
        <f>C17</f>
        <v xml:space="preserve">
Раствор для внутримышечного введения, дозировка: 10 мг/мл, 1 мл</v>
      </c>
      <c r="D25" s="34" t="str">
        <f>D17</f>
        <v xml:space="preserve"> см[3*];^мл</v>
      </c>
      <c r="E25" s="34"/>
      <c r="F25" s="34"/>
      <c r="G25" s="34"/>
      <c r="H25" s="82">
        <f>M13</f>
        <v>3.2880000000000003</v>
      </c>
      <c r="I25" s="83"/>
      <c r="J25" s="84" t="str">
        <f>M20</f>
        <v>-</v>
      </c>
      <c r="K25" s="84"/>
      <c r="L25" s="17">
        <f>M17</f>
        <v>8.32</v>
      </c>
      <c r="M25" s="18"/>
      <c r="N25" s="19">
        <f>L25</f>
        <v>8.32</v>
      </c>
    </row>
    <row r="26" spans="1:18" ht="45" customHeight="1">
      <c r="A26" s="45" t="s">
        <v>32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</row>
    <row r="27" spans="1:18">
      <c r="A27" s="76" t="s">
        <v>33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</row>
    <row r="28" spans="1:18">
      <c r="A28" s="77" t="s">
        <v>34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</row>
    <row r="29" spans="1:18" ht="105.75" customHeight="1">
      <c r="A29" s="46" t="s">
        <v>35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</row>
    <row r="30" spans="1:18" ht="75" customHeight="1">
      <c r="A30" s="5" t="s">
        <v>2</v>
      </c>
      <c r="B30" s="5" t="s">
        <v>10</v>
      </c>
      <c r="C30" s="5" t="str">
        <f>C15</f>
        <v>Дозировка, лекарственная форма</v>
      </c>
      <c r="D30" s="38" t="s">
        <v>12</v>
      </c>
      <c r="E30" s="38"/>
      <c r="F30" s="38"/>
      <c r="G30" s="38"/>
      <c r="H30" s="5" t="s">
        <v>36</v>
      </c>
      <c r="I30" s="38" t="s">
        <v>37</v>
      </c>
      <c r="J30" s="38"/>
      <c r="K30" s="38" t="s">
        <v>38</v>
      </c>
      <c r="L30" s="38"/>
      <c r="M30" s="38" t="s">
        <v>39</v>
      </c>
      <c r="N30" s="38"/>
      <c r="O30" s="5" t="s">
        <v>17</v>
      </c>
    </row>
    <row r="31" spans="1:18" ht="60.75" customHeight="1">
      <c r="A31" s="24">
        <v>2</v>
      </c>
      <c r="B31" s="24" t="str">
        <f>B17</f>
        <v>МЕНАДИОНА НАТРИЯ БИСУЛЬФИТ</v>
      </c>
      <c r="C31" s="24" t="str">
        <f>C17</f>
        <v xml:space="preserve">
Раствор для внутримышечного введения, дозировка: 10 мг/мл, 1 мл</v>
      </c>
      <c r="D31" s="34" t="str">
        <f>D17</f>
        <v xml:space="preserve"> см[3*];^мл</v>
      </c>
      <c r="E31" s="34"/>
      <c r="F31" s="34"/>
      <c r="G31" s="34"/>
      <c r="H31" s="20">
        <f>R17</f>
        <v>1000</v>
      </c>
      <c r="I31" s="47">
        <f>N25</f>
        <v>8.32</v>
      </c>
      <c r="J31" s="47"/>
      <c r="K31" s="48">
        <v>10.79</v>
      </c>
      <c r="L31" s="48"/>
      <c r="M31" s="49">
        <f t="shared" ref="M31" si="7">K31*H31</f>
        <v>10790</v>
      </c>
      <c r="N31" s="49"/>
      <c r="O31" s="24">
        <f>Q17</f>
        <v>18</v>
      </c>
    </row>
    <row r="32" spans="1:18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2">
        <f>SUM(M31:N31)</f>
        <v>10790</v>
      </c>
      <c r="N32" s="42"/>
    </row>
    <row r="33" spans="1:18">
      <c r="A33" s="33" t="s">
        <v>78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32"/>
      <c r="N33" s="32"/>
    </row>
    <row r="34" spans="1:18">
      <c r="A34" s="36" t="s">
        <v>80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R34" s="8"/>
    </row>
    <row r="35" spans="1:18" ht="0.75" customHeight="1">
      <c r="B35" s="35" t="s">
        <v>40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</row>
    <row r="36" spans="1:18">
      <c r="B36" s="9"/>
    </row>
    <row r="37" spans="1:18">
      <c r="B37" s="1" t="s">
        <v>42</v>
      </c>
      <c r="C37" s="10"/>
    </row>
    <row r="39" spans="1:18">
      <c r="C39" s="10"/>
    </row>
  </sheetData>
  <mergeCells count="109">
    <mergeCell ref="J20:K20"/>
    <mergeCell ref="D11:H11"/>
    <mergeCell ref="B4:C4"/>
    <mergeCell ref="D4:H4"/>
    <mergeCell ref="I4:J4"/>
    <mergeCell ref="K4:L4"/>
    <mergeCell ref="B12:C12"/>
    <mergeCell ref="B13:C13"/>
    <mergeCell ref="K8:L8"/>
    <mergeCell ref="K12:L12"/>
    <mergeCell ref="K13:L13"/>
    <mergeCell ref="B9:C9"/>
    <mergeCell ref="B10:C10"/>
    <mergeCell ref="B11:C11"/>
    <mergeCell ref="D10:H10"/>
    <mergeCell ref="R15:R16"/>
    <mergeCell ref="A18:O18"/>
    <mergeCell ref="P15:P16"/>
    <mergeCell ref="Q15:Q16"/>
    <mergeCell ref="D15:D16"/>
    <mergeCell ref="E15:E16"/>
    <mergeCell ref="F15:F16"/>
    <mergeCell ref="G15:H15"/>
    <mergeCell ref="M4:N4"/>
    <mergeCell ref="B5:C5"/>
    <mergeCell ref="D5:H5"/>
    <mergeCell ref="I5:J5"/>
    <mergeCell ref="K5:L5"/>
    <mergeCell ref="M5:N5"/>
    <mergeCell ref="B6:C6"/>
    <mergeCell ref="B7:C7"/>
    <mergeCell ref="D6:H6"/>
    <mergeCell ref="D7:H7"/>
    <mergeCell ref="I6:J6"/>
    <mergeCell ref="K6:L6"/>
    <mergeCell ref="I7:J7"/>
    <mergeCell ref="M6:N6"/>
    <mergeCell ref="K7:L7"/>
    <mergeCell ref="M7:N7"/>
    <mergeCell ref="I30:J30"/>
    <mergeCell ref="K30:L30"/>
    <mergeCell ref="M20:N20"/>
    <mergeCell ref="M21:N21"/>
    <mergeCell ref="A27:N27"/>
    <mergeCell ref="A28:N28"/>
    <mergeCell ref="M19:N19"/>
    <mergeCell ref="I9:J9"/>
    <mergeCell ref="K9:L9"/>
    <mergeCell ref="I10:J10"/>
    <mergeCell ref="K10:L10"/>
    <mergeCell ref="I11:J11"/>
    <mergeCell ref="K11:L11"/>
    <mergeCell ref="D21:G21"/>
    <mergeCell ref="J21:K21"/>
    <mergeCell ref="D19:G19"/>
    <mergeCell ref="J19:K19"/>
    <mergeCell ref="A20:A21"/>
    <mergeCell ref="B20:B21"/>
    <mergeCell ref="C20:C21"/>
    <mergeCell ref="A14:O14"/>
    <mergeCell ref="M17:N17"/>
    <mergeCell ref="H25:I25"/>
    <mergeCell ref="J25:K25"/>
    <mergeCell ref="A1:N1"/>
    <mergeCell ref="A2:N2"/>
    <mergeCell ref="B3:C3"/>
    <mergeCell ref="D3:H3"/>
    <mergeCell ref="I3:J3"/>
    <mergeCell ref="K3:L3"/>
    <mergeCell ref="M3:N3"/>
    <mergeCell ref="D12:H12"/>
    <mergeCell ref="D13:H13"/>
    <mergeCell ref="D8:H8"/>
    <mergeCell ref="I8:J8"/>
    <mergeCell ref="I12:J12"/>
    <mergeCell ref="I13:J13"/>
    <mergeCell ref="M8:N8"/>
    <mergeCell ref="M12:N12"/>
    <mergeCell ref="M13:N13"/>
    <mergeCell ref="B8:C8"/>
    <mergeCell ref="A4:A13"/>
    <mergeCell ref="M10:N10"/>
    <mergeCell ref="M11:N11"/>
    <mergeCell ref="M9:N9"/>
    <mergeCell ref="D9:H9"/>
    <mergeCell ref="D31:G31"/>
    <mergeCell ref="B35:O35"/>
    <mergeCell ref="A34:O34"/>
    <mergeCell ref="I15:J15"/>
    <mergeCell ref="K15:L15"/>
    <mergeCell ref="M15:N16"/>
    <mergeCell ref="O15:O16"/>
    <mergeCell ref="A15:A16"/>
    <mergeCell ref="B15:B16"/>
    <mergeCell ref="C15:C16"/>
    <mergeCell ref="M32:N32"/>
    <mergeCell ref="M30:N30"/>
    <mergeCell ref="D24:G24"/>
    <mergeCell ref="H24:I24"/>
    <mergeCell ref="J24:K24"/>
    <mergeCell ref="A26:N26"/>
    <mergeCell ref="A29:N29"/>
    <mergeCell ref="D30:G30"/>
    <mergeCell ref="I31:J31"/>
    <mergeCell ref="K31:L31"/>
    <mergeCell ref="M31:N31"/>
    <mergeCell ref="D20:G20"/>
    <mergeCell ref="H20:H21"/>
    <mergeCell ref="D25:G2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35</cp:revision>
  <cp:lastPrinted>2025-12-15T08:26:19Z</cp:lastPrinted>
  <dcterms:created xsi:type="dcterms:W3CDTF">2006-09-16T00:00:00Z</dcterms:created>
  <dcterms:modified xsi:type="dcterms:W3CDTF">2026-05-05T07:40:47Z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