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K:\ТОРГИ\Торги 2026\ПК маммограф\"/>
    </mc:Choice>
  </mc:AlternateContent>
  <bookViews>
    <workbookView xWindow="0" yWindow="600" windowWidth="28800" windowHeight="12315"/>
  </bookViews>
  <sheets>
    <sheet name="НМЦК " sheetId="1" r:id="rId1"/>
  </sheets>
  <calcPr calcId="162913"/>
</workbook>
</file>

<file path=xl/calcChain.xml><?xml version="1.0" encoding="utf-8"?>
<calcChain xmlns="http://schemas.openxmlformats.org/spreadsheetml/2006/main">
  <c r="I12" i="1" l="1"/>
  <c r="I13" i="1"/>
  <c r="I14" i="1"/>
  <c r="I15" i="1"/>
  <c r="I8" i="1"/>
  <c r="I9" i="1"/>
  <c r="I10" i="1"/>
  <c r="I11" i="1"/>
  <c r="L11" i="1" l="1"/>
  <c r="L9" i="1"/>
  <c r="L10" i="1"/>
  <c r="L12" i="1"/>
  <c r="L13" i="1"/>
  <c r="L14" i="1"/>
  <c r="L15" i="1"/>
  <c r="L8" i="1"/>
  <c r="L16" i="1" l="1"/>
  <c r="F9" i="1"/>
  <c r="J9" i="1"/>
  <c r="F12" i="1"/>
  <c r="F13" i="1"/>
  <c r="F14" i="1"/>
  <c r="F15" i="1"/>
  <c r="F8" i="1"/>
  <c r="F10" i="1"/>
  <c r="F11" i="1"/>
  <c r="J15" i="1"/>
  <c r="J14" i="1"/>
  <c r="J13" i="1"/>
  <c r="J12" i="1"/>
  <c r="J11" i="1"/>
  <c r="J10" i="1"/>
  <c r="J8" i="1"/>
  <c r="K13" i="1" l="1"/>
  <c r="K10" i="1"/>
  <c r="K8" i="1"/>
  <c r="K15" i="1"/>
  <c r="K9" i="1"/>
  <c r="K11" i="1"/>
  <c r="K12" i="1"/>
  <c r="K14" i="1"/>
</calcChain>
</file>

<file path=xl/sharedStrings.xml><?xml version="1.0" encoding="utf-8"?>
<sst xmlns="http://schemas.openxmlformats.org/spreadsheetml/2006/main" count="29" uniqueCount="29">
  <si>
    <t>Определение и обоснование НМЦК методом сопоставимых рыночных цен (анализ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</si>
  <si>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</si>
  <si>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</si>
  <si>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</si>
  <si>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</si>
  <si>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</si>
  <si>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</si>
  <si>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</si>
  <si>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</si>
  <si>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</si>
  <si>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</si>
  <si>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</si>
  <si>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</si>
  <si>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</si>
  <si>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</si>
  <si>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</si>
  <si>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</si>
  <si>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13=8*9/10</t>
  </si>
  <si>
    <t xml:space="preserve">Начальная (максимальная) цена контракта </t>
  </si>
  <si>
    <t>Контроль эксплуатационных параметров</t>
  </si>
  <si>
    <t>Дозиметрический контроль</t>
  </si>
  <si>
    <t>Проверка вентиляции</t>
  </si>
  <si>
    <t>Проверка освещенности</t>
  </si>
  <si>
    <t>Электроизмерительные работы</t>
  </si>
  <si>
    <t xml:space="preserve">Расчет эффективных доз облучения пациентов </t>
  </si>
  <si>
    <r>
      <t>Заказчиком было направлены запросы о предоставлении ценовой информации 3</t>
    </r>
    <r>
      <rPr>
        <u/>
        <sz val="12"/>
        <color indexed="8"/>
        <rFont val="Times New Roman"/>
        <family val="1"/>
        <charset val="204"/>
      </rPr>
      <t>-м поставщикам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</si>
  <si>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3-х поставщиков.</t>
  </si>
  <si>
    <t>Проверка СИЗ</t>
  </si>
  <si>
    <t>Карта-схема точек дозиментрического контроля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</si>
</sst>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3" fillId="0" borderId="0"/>
    <xf numFmtId="164" fontId="1" fillId="0" borderId="0" applyFont="0" applyFill="0" applyBorder="0" applyAlignment="0" applyProtection="0"/>
  </cellStyleXfs>
  <cellXfs count="38">
    <xf numFmtId="0" fontId="0" fillId="0" borderId="0" xfId="0"/>
    <xf numFmtId="0" fontId="13" fillId="0" borderId="0" xfId="1"/>
    <xf numFmtId="0" fontId="5" fillId="0" borderId="0" xfId="0" applyFont="1" applyAlignment="1">
      <alignment vertical="center" wrapText="1"/>
    </xf>
    <xf numFmtId="4" fontId="5" fillId="0" borderId="0" xfId="0" applyNumberFormat="1" applyFont="1" applyAlignment="1">
      <alignment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4" fontId="6" fillId="2" borderId="3" xfId="0" applyNumberFormat="1" applyFont="1" applyFill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wrapText="1"/>
    </xf>
    <xf numFmtId="164" fontId="11" fillId="0" borderId="4" xfId="2" applyFont="1" applyBorder="1" applyAlignment="1">
      <alignment horizontal="center" vertical="center"/>
    </xf>
    <xf numFmtId="4" fontId="10" fillId="2" borderId="2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10" fontId="10" fillId="0" borderId="2" xfId="0" applyNumberFormat="1" applyFont="1" applyBorder="1" applyAlignment="1">
      <alignment horizontal="center" vertical="center" wrapText="1"/>
    </xf>
    <xf numFmtId="164" fontId="11" fillId="0" borderId="4" xfId="2" applyFont="1" applyFill="1" applyBorder="1" applyAlignment="1">
      <alignment horizontal="center" vertical="center"/>
    </xf>
    <xf numFmtId="164" fontId="0" fillId="0" borderId="0" xfId="0" applyNumberFormat="1"/>
    <xf numFmtId="0" fontId="2" fillId="0" borderId="5" xfId="0" applyFont="1" applyFill="1" applyBorder="1" applyAlignment="1">
      <alignment horizontal="right" vertical="center" wrapText="1"/>
    </xf>
    <xf numFmtId="4" fontId="6" fillId="0" borderId="2" xfId="0" applyNumberFormat="1" applyFont="1" applyFill="1" applyBorder="1" applyAlignment="1">
      <alignment horizontal="center" vertical="center" wrapText="1"/>
    </xf>
    <xf numFmtId="43" fontId="0" fillId="0" borderId="0" xfId="0" applyNumberFormat="1"/>
    <xf numFmtId="0" fontId="2" fillId="0" borderId="7" xfId="0" applyFont="1" applyFill="1" applyBorder="1" applyAlignment="1">
      <alignment horizontal="right" vertical="center" wrapText="1"/>
    </xf>
    <xf numFmtId="0" fontId="2" fillId="0" borderId="8" xfId="0" applyFont="1" applyFill="1" applyBorder="1" applyAlignment="1">
      <alignment horizontal="right" vertical="center" wrapText="1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164" fontId="10" fillId="0" borderId="4" xfId="2" applyFont="1" applyFill="1" applyBorder="1" applyAlignment="1">
      <alignment horizontal="center" vertical="center"/>
    </xf>
    <xf numFmtId="164" fontId="10" fillId="0" borderId="4" xfId="2" applyFont="1" applyBorder="1" applyAlignment="1">
      <alignment horizontal="center" vertical="center"/>
    </xf>
  </cellXfs>
  <cellStyles count="3">
    <cellStyle name="Обычный" xfId="0" builtinId="0"/>
    <cellStyle name="Обычный 3" xfId="1"/>
    <cellStyle name="Финансовый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5</xdr:row>
      <xdr:rowOff>352425</xdr:rowOff>
    </xdr:from>
    <xdr:to>
      <xdr:col>5</xdr:col>
      <xdr:colOff>561975</xdr:colOff>
      <xdr:row>5</xdr:row>
      <xdr:rowOff>685800</xdr:rowOff>
    </xdr:to>
    <xdr:pic>
      <xdr:nvPicPr>
        <xdr:cNvPr id="102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324350" y="1323975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5</xdr:row>
      <xdr:rowOff>133350</xdr:rowOff>
    </xdr:from>
    <xdr:to>
      <xdr:col>11</xdr:col>
      <xdr:colOff>1019175</xdr:colOff>
      <xdr:row>5</xdr:row>
      <xdr:rowOff>485775</xdr:rowOff>
    </xdr:to>
    <xdr:pic>
      <xdr:nvPicPr>
        <xdr:cNvPr id="10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9124950" y="1104900"/>
          <a:ext cx="9525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102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391400" y="14859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102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305800" y="17430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219075</xdr:colOff>
      <xdr:row>6</xdr:row>
      <xdr:rowOff>228600</xdr:rowOff>
    </xdr:from>
    <xdr:to>
      <xdr:col>8</xdr:col>
      <xdr:colOff>485775</xdr:colOff>
      <xdr:row>6</xdr:row>
      <xdr:rowOff>428625</xdr:rowOff>
    </xdr:to>
    <xdr:pic>
      <xdr:nvPicPr>
        <xdr:cNvPr id="102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6924675" y="249555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47625</xdr:colOff>
      <xdr:row>4</xdr:row>
      <xdr:rowOff>238125</xdr:rowOff>
    </xdr:from>
    <xdr:to>
      <xdr:col>11</xdr:col>
      <xdr:colOff>647700</xdr:colOff>
      <xdr:row>5</xdr:row>
      <xdr:rowOff>333375</xdr:rowOff>
    </xdr:to>
    <xdr:pic>
      <xdr:nvPicPr>
        <xdr:cNvPr id="103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9105900" y="971550"/>
          <a:ext cx="6000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95250</xdr:colOff>
      <xdr:row>15</xdr:row>
      <xdr:rowOff>9525</xdr:rowOff>
    </xdr:from>
    <xdr:to>
      <xdr:col>10</xdr:col>
      <xdr:colOff>647700</xdr:colOff>
      <xdr:row>15</xdr:row>
      <xdr:rowOff>285750</xdr:rowOff>
    </xdr:to>
    <xdr:pic>
      <xdr:nvPicPr>
        <xdr:cNvPr id="103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8334375" y="5715000"/>
          <a:ext cx="55245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18"/>
  <sheetViews>
    <sheetView tabSelected="1" workbookViewId="0">
      <pane ySplit="1" topLeftCell="A2" activePane="bottomLeft" state="frozen"/>
      <selection pane="bottomLeft" activeCell="N7" sqref="N7"/>
    </sheetView>
  </sheetViews>
  <sheetFormatPr defaultRowHeight="15" x14ac:dyDescent="0.25"/>
  <cols>
    <col min="1" max="1" width="2.85546875" bestFit="1" customWidth="1"/>
    <col min="2" max="2" width="22.5703125" customWidth="1"/>
    <col min="3" max="5" width="12.5703125" bestFit="1" customWidth="1"/>
    <col min="6" max="6" width="13.28515625" bestFit="1" customWidth="1"/>
    <col min="7" max="7" width="14.5703125" bestFit="1" customWidth="1"/>
    <col min="8" max="8" width="9.5703125" bestFit="1" customWidth="1"/>
    <col min="9" max="9" width="9.85546875" bestFit="1" customWidth="1"/>
    <col min="10" max="10" width="13.140625" customWidth="1"/>
    <col min="11" max="11" width="12.28515625" bestFit="1" customWidth="1"/>
    <col min="12" max="12" width="17" customWidth="1"/>
    <col min="13" max="13" width="14" customWidth="1"/>
    <col min="14" max="14" width="14.85546875" customWidth="1"/>
  </cols>
  <sheetData>
    <row r="1" spans="1:14" s="1" customFormat="1" x14ac:dyDescent="0.2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14" s="1" customFormat="1" ht="15.75" x14ac:dyDescent="0.25">
      <c r="A2" s="26" t="s">
        <v>25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4" s="1" customFormat="1" ht="15.75" x14ac:dyDescent="0.25">
      <c r="A3" s="26" t="s">
        <v>26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4" x14ac:dyDescent="0.25">
      <c r="A4" s="2"/>
      <c r="B4" s="2"/>
      <c r="C4" s="2"/>
      <c r="D4" s="2"/>
      <c r="E4" s="2"/>
      <c r="F4" s="2"/>
      <c r="G4" s="2"/>
      <c r="H4" s="2"/>
      <c r="I4" s="3"/>
      <c r="J4" s="2"/>
      <c r="K4" s="2"/>
      <c r="L4" s="3"/>
    </row>
    <row r="5" spans="1:14" x14ac:dyDescent="0.25">
      <c r="A5" s="27" t="s">
        <v>1</v>
      </c>
      <c r="B5" s="29" t="s">
        <v>2</v>
      </c>
      <c r="C5" s="31" t="s">
        <v>3</v>
      </c>
      <c r="D5" s="32"/>
      <c r="E5" s="32"/>
      <c r="F5" s="33"/>
      <c r="G5" s="29" t="s">
        <v>4</v>
      </c>
      <c r="H5" s="29" t="s">
        <v>5</v>
      </c>
      <c r="I5" s="35" t="s">
        <v>6</v>
      </c>
      <c r="J5" s="35"/>
      <c r="K5" s="35"/>
      <c r="L5" s="4" t="s">
        <v>7</v>
      </c>
    </row>
    <row r="6" spans="1:14" ht="102" x14ac:dyDescent="0.25">
      <c r="A6" s="28"/>
      <c r="B6" s="30"/>
      <c r="C6" s="5" t="s">
        <v>8</v>
      </c>
      <c r="D6" s="5" t="s">
        <v>9</v>
      </c>
      <c r="E6" s="5" t="s">
        <v>10</v>
      </c>
      <c r="F6" s="6"/>
      <c r="G6" s="34"/>
      <c r="H6" s="34"/>
      <c r="I6" s="7" t="s">
        <v>11</v>
      </c>
      <c r="J6" s="8" t="s">
        <v>12</v>
      </c>
      <c r="K6" s="8" t="s">
        <v>13</v>
      </c>
      <c r="L6" s="9"/>
    </row>
    <row r="7" spans="1:14" ht="54" x14ac:dyDescent="0.25">
      <c r="A7" s="10">
        <v>1</v>
      </c>
      <c r="B7" s="10">
        <v>2</v>
      </c>
      <c r="C7" s="10">
        <v>3</v>
      </c>
      <c r="D7" s="10">
        <v>4</v>
      </c>
      <c r="E7" s="10">
        <v>5</v>
      </c>
      <c r="F7" s="10" t="s">
        <v>14</v>
      </c>
      <c r="G7" s="10">
        <v>9</v>
      </c>
      <c r="H7" s="10" t="s">
        <v>15</v>
      </c>
      <c r="I7" s="11" t="s">
        <v>16</v>
      </c>
      <c r="J7" s="11">
        <v>12</v>
      </c>
      <c r="K7" s="11">
        <v>13</v>
      </c>
      <c r="L7" s="10" t="s">
        <v>17</v>
      </c>
    </row>
    <row r="8" spans="1:14" ht="39" x14ac:dyDescent="0.25">
      <c r="A8" s="15">
        <v>1</v>
      </c>
      <c r="B8" s="12" t="s">
        <v>19</v>
      </c>
      <c r="C8" s="13">
        <v>11000</v>
      </c>
      <c r="D8" s="37">
        <v>11500</v>
      </c>
      <c r="E8" s="36">
        <v>9200</v>
      </c>
      <c r="F8" s="16">
        <f t="shared" ref="F8:F15" si="0">C8+D8+E8</f>
        <v>31700</v>
      </c>
      <c r="G8" s="15">
        <v>1</v>
      </c>
      <c r="H8" s="15">
        <v>3</v>
      </c>
      <c r="I8" s="16">
        <f t="shared" ref="I8:I14" si="1">ROUND(AVERAGE(C8:E8),2)</f>
        <v>10566.67</v>
      </c>
      <c r="J8" s="16">
        <f t="shared" ref="J8:J15" si="2">STDEV(C8:E8)</f>
        <v>1209.6831541082704</v>
      </c>
      <c r="K8" s="17">
        <f>J8/I8</f>
        <v>0.11448101947995636</v>
      </c>
      <c r="L8" s="14">
        <f>G8*I8</f>
        <v>10566.67</v>
      </c>
      <c r="M8" s="19"/>
      <c r="N8" s="19"/>
    </row>
    <row r="9" spans="1:14" ht="39" x14ac:dyDescent="0.25">
      <c r="A9" s="15">
        <v>2</v>
      </c>
      <c r="B9" s="12" t="s">
        <v>28</v>
      </c>
      <c r="C9" s="13">
        <v>4000</v>
      </c>
      <c r="D9" s="37">
        <v>3875</v>
      </c>
      <c r="E9" s="36">
        <v>4200</v>
      </c>
      <c r="F9" s="16">
        <f>C9+D9+E9</f>
        <v>12075</v>
      </c>
      <c r="G9" s="15">
        <v>1</v>
      </c>
      <c r="H9" s="15">
        <v>3</v>
      </c>
      <c r="I9" s="16">
        <f t="shared" si="1"/>
        <v>4025</v>
      </c>
      <c r="J9" s="16">
        <f>STDEV(C9:E9)</f>
        <v>163.93596310755001</v>
      </c>
      <c r="K9" s="17">
        <f>J9/I9</f>
        <v>4.0729431827962737E-2</v>
      </c>
      <c r="L9" s="14">
        <f t="shared" ref="L9:L15" si="3">G9*I9</f>
        <v>4025</v>
      </c>
      <c r="M9" s="19"/>
      <c r="N9" s="19"/>
    </row>
    <row r="10" spans="1:14" ht="26.25" x14ac:dyDescent="0.25">
      <c r="A10" s="15">
        <v>3</v>
      </c>
      <c r="B10" s="12" t="s">
        <v>20</v>
      </c>
      <c r="C10" s="13">
        <v>10000</v>
      </c>
      <c r="D10" s="37">
        <v>9345</v>
      </c>
      <c r="E10" s="36">
        <v>10400</v>
      </c>
      <c r="F10" s="16">
        <f t="shared" si="0"/>
        <v>29745</v>
      </c>
      <c r="G10" s="15">
        <v>1</v>
      </c>
      <c r="H10" s="15">
        <v>3</v>
      </c>
      <c r="I10" s="16">
        <f t="shared" si="1"/>
        <v>9915</v>
      </c>
      <c r="J10" s="16">
        <f t="shared" si="2"/>
        <v>532.61149067589599</v>
      </c>
      <c r="K10" s="17">
        <f t="shared" ref="K10:K15" si="4">J10/I10</f>
        <v>5.371774994209743E-2</v>
      </c>
      <c r="L10" s="14">
        <f t="shared" si="3"/>
        <v>9915</v>
      </c>
      <c r="M10" s="19"/>
      <c r="N10" s="19"/>
    </row>
    <row r="11" spans="1:14" x14ac:dyDescent="0.25">
      <c r="A11" s="15">
        <v>4</v>
      </c>
      <c r="B11" s="12" t="s">
        <v>21</v>
      </c>
      <c r="C11" s="13">
        <v>4000</v>
      </c>
      <c r="D11" s="37">
        <v>3875</v>
      </c>
      <c r="E11" s="36">
        <v>4200</v>
      </c>
      <c r="F11" s="16">
        <f>C11+D11+E11</f>
        <v>12075</v>
      </c>
      <c r="G11" s="15">
        <v>1</v>
      </c>
      <c r="H11" s="15">
        <v>3</v>
      </c>
      <c r="I11" s="16">
        <f>ROUND(AVERAGE(C11:E11),2)</f>
        <v>4025</v>
      </c>
      <c r="J11" s="16">
        <f t="shared" si="2"/>
        <v>163.93596310755001</v>
      </c>
      <c r="K11" s="17">
        <f t="shared" si="4"/>
        <v>4.0729431827962737E-2</v>
      </c>
      <c r="L11" s="14">
        <f>G11*I11</f>
        <v>4025</v>
      </c>
      <c r="M11" s="19"/>
      <c r="N11" s="19"/>
    </row>
    <row r="12" spans="1:14" x14ac:dyDescent="0.25">
      <c r="A12" s="15">
        <v>5</v>
      </c>
      <c r="B12" s="12" t="s">
        <v>22</v>
      </c>
      <c r="C12" s="18">
        <v>4000</v>
      </c>
      <c r="D12" s="37">
        <v>3875</v>
      </c>
      <c r="E12" s="36">
        <v>3100</v>
      </c>
      <c r="F12" s="16">
        <f t="shared" si="0"/>
        <v>10975</v>
      </c>
      <c r="G12" s="15">
        <v>1</v>
      </c>
      <c r="H12" s="15">
        <v>3</v>
      </c>
      <c r="I12" s="16">
        <f t="shared" si="1"/>
        <v>3658.33</v>
      </c>
      <c r="J12" s="16">
        <f t="shared" si="2"/>
        <v>487.55341587700121</v>
      </c>
      <c r="K12" s="17">
        <f t="shared" si="4"/>
        <v>0.13327212577241562</v>
      </c>
      <c r="L12" s="14">
        <f t="shared" si="3"/>
        <v>3658.33</v>
      </c>
      <c r="M12" s="19"/>
      <c r="N12" s="19"/>
    </row>
    <row r="13" spans="1:14" ht="26.25" x14ac:dyDescent="0.25">
      <c r="A13" s="15">
        <v>6</v>
      </c>
      <c r="B13" s="12" t="s">
        <v>23</v>
      </c>
      <c r="C13" s="18">
        <v>6000</v>
      </c>
      <c r="D13" s="36">
        <v>6520</v>
      </c>
      <c r="E13" s="36">
        <v>6370</v>
      </c>
      <c r="F13" s="16">
        <f t="shared" si="0"/>
        <v>18890</v>
      </c>
      <c r="G13" s="15">
        <v>1</v>
      </c>
      <c r="H13" s="15">
        <v>3</v>
      </c>
      <c r="I13" s="16">
        <f t="shared" si="1"/>
        <v>6296.67</v>
      </c>
      <c r="J13" s="16">
        <f t="shared" si="2"/>
        <v>267.64404221527764</v>
      </c>
      <c r="K13" s="17">
        <f t="shared" si="4"/>
        <v>4.2505648575402177E-2</v>
      </c>
      <c r="L13" s="14">
        <f t="shared" si="3"/>
        <v>6296.67</v>
      </c>
      <c r="M13" s="19"/>
      <c r="N13" s="19"/>
    </row>
    <row r="14" spans="1:14" ht="26.25" x14ac:dyDescent="0.25">
      <c r="A14" s="15">
        <v>7</v>
      </c>
      <c r="B14" s="12" t="s">
        <v>24</v>
      </c>
      <c r="C14" s="18">
        <v>7000</v>
      </c>
      <c r="D14" s="36">
        <v>7645</v>
      </c>
      <c r="E14" s="36">
        <v>7850</v>
      </c>
      <c r="F14" s="16">
        <f t="shared" si="0"/>
        <v>22495</v>
      </c>
      <c r="G14" s="15">
        <v>1</v>
      </c>
      <c r="H14" s="15">
        <v>3</v>
      </c>
      <c r="I14" s="16">
        <f t="shared" si="1"/>
        <v>7498.33</v>
      </c>
      <c r="J14" s="16">
        <f t="shared" si="2"/>
        <v>443.57449581026788</v>
      </c>
      <c r="K14" s="17">
        <f t="shared" si="4"/>
        <v>5.9156438274958277E-2</v>
      </c>
      <c r="L14" s="14">
        <f t="shared" si="3"/>
        <v>7498.33</v>
      </c>
      <c r="M14" s="19"/>
      <c r="N14" s="19"/>
    </row>
    <row r="15" spans="1:14" x14ac:dyDescent="0.25">
      <c r="A15" s="15">
        <v>8</v>
      </c>
      <c r="B15" s="12" t="s">
        <v>27</v>
      </c>
      <c r="C15" s="18">
        <v>1000</v>
      </c>
      <c r="D15" s="36">
        <v>1260</v>
      </c>
      <c r="E15" s="36">
        <v>1280</v>
      </c>
      <c r="F15" s="16">
        <f t="shared" si="0"/>
        <v>3540</v>
      </c>
      <c r="G15" s="15">
        <v>2</v>
      </c>
      <c r="H15" s="15">
        <v>3</v>
      </c>
      <c r="I15" s="16">
        <f>ROUND(AVERAGE(C15:E15),2)</f>
        <v>1180</v>
      </c>
      <c r="J15" s="16">
        <f t="shared" si="2"/>
        <v>156.20499351813308</v>
      </c>
      <c r="K15" s="17">
        <f t="shared" si="4"/>
        <v>0.13237711315096024</v>
      </c>
      <c r="L15" s="14">
        <f t="shared" si="3"/>
        <v>2360</v>
      </c>
      <c r="M15" s="19"/>
      <c r="N15" s="19"/>
    </row>
    <row r="16" spans="1:14" ht="27" customHeight="1" x14ac:dyDescent="0.25">
      <c r="A16" s="23" t="s">
        <v>18</v>
      </c>
      <c r="B16" s="24"/>
      <c r="C16" s="24"/>
      <c r="D16" s="24"/>
      <c r="E16" s="24"/>
      <c r="F16" s="24"/>
      <c r="G16" s="24"/>
      <c r="H16" s="24"/>
      <c r="I16" s="24"/>
      <c r="J16" s="24"/>
      <c r="K16" s="20"/>
      <c r="L16" s="21">
        <f>SUM(L8:L15)</f>
        <v>48345</v>
      </c>
      <c r="M16" s="19"/>
      <c r="N16" s="19"/>
    </row>
    <row r="17" spans="1:14" x14ac:dyDescent="0.25">
      <c r="A17" s="2"/>
      <c r="B17" s="2"/>
      <c r="C17" s="2"/>
      <c r="D17" s="2"/>
      <c r="E17" s="2"/>
      <c r="F17" s="2"/>
      <c r="G17" s="2"/>
      <c r="H17" s="2"/>
      <c r="I17" s="3"/>
      <c r="J17" s="2"/>
      <c r="K17" s="2"/>
      <c r="L17" s="3"/>
      <c r="N17" s="22"/>
    </row>
    <row r="18" spans="1:14" x14ac:dyDescent="0.25">
      <c r="N18" s="22"/>
    </row>
  </sheetData>
  <mergeCells count="10">
    <mergeCell ref="A16:J16"/>
    <mergeCell ref="A1:L1"/>
    <mergeCell ref="A2:L2"/>
    <mergeCell ref="A3:L3"/>
    <mergeCell ref="A5:A6"/>
    <mergeCell ref="B5:B6"/>
    <mergeCell ref="C5:F5"/>
    <mergeCell ref="G5:G6"/>
    <mergeCell ref="H5:H6"/>
    <mergeCell ref="I5:K5"/>
  </mergeCells>
  <phoneticPr fontId="12" type="noConversion"/>
  <pageMargins left="0.39370078740157483" right="0.39370078740157483" top="0.59055118110236227" bottom="0.59055118110236227" header="0" footer="0"/>
  <pageSetup paperSize="9" scale="8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2023-05-03T13:22:31Z</cp:lastPrinted>
  <dcterms:created xsi:type="dcterms:W3CDTF">2020-09-21T10:26:30Z</dcterms:created>
  <dcterms:modified xsi:type="dcterms:W3CDTF">2026-05-05T12:13:34Z</dcterms:modified>
</cp:coreProperties>
</file>