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Лист1!$A$7:$M$11</definedName>
    <definedName name="_xlnm.Print_Area" localSheetId="0">Лист1!$A$1:$Q$17</definedName>
  </definedNames>
  <calcPr calcId="145621"/>
</workbook>
</file>

<file path=xl/calcChain.xml><?xml version="1.0" encoding="utf-8"?>
<calcChain xmlns="http://schemas.openxmlformats.org/spreadsheetml/2006/main">
  <c r="T11" i="1" l="1"/>
  <c r="S11" i="1"/>
  <c r="R11" i="1"/>
  <c r="Q11" i="1"/>
  <c r="M11" i="1"/>
  <c r="T8" i="1" l="1"/>
  <c r="S8" i="1"/>
  <c r="R8" i="1"/>
  <c r="Q8" i="1"/>
  <c r="K8" i="1"/>
  <c r="F8" i="1"/>
  <c r="J8" i="1" s="1"/>
  <c r="M8" i="1" s="1"/>
  <c r="L8" i="1" l="1"/>
  <c r="T10" i="1"/>
  <c r="T9" i="1"/>
  <c r="S10" i="1"/>
  <c r="S9" i="1"/>
  <c r="R10" i="1"/>
  <c r="R9" i="1"/>
  <c r="Q9" i="1" l="1"/>
  <c r="K9" i="1"/>
  <c r="F9" i="1"/>
  <c r="J9" i="1" s="1"/>
  <c r="M9" i="1" s="1"/>
  <c r="L9" i="1" l="1"/>
  <c r="Q10" i="1"/>
  <c r="K10" i="1"/>
  <c r="F10" i="1"/>
  <c r="J10" i="1" s="1"/>
  <c r="M10" i="1" s="1"/>
  <c r="L10" i="1" l="1"/>
</calcChain>
</file>

<file path=xl/sharedStrings.xml><?xml version="1.0" encoding="utf-8"?>
<sst xmlns="http://schemas.openxmlformats.org/spreadsheetml/2006/main" count="46" uniqueCount="39">
  <si>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</si>
  <si>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</si>
  <si>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</si>
  <si>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</si>
  <si>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</si>
  <si>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</si>
  <si>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</si>
  <si>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</si>
  <si>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</si>
  <si>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</si>
  <si>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</si>
  <si>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</si>
  <si>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, руб.</t>
  </si>
  <si>
    <t>Единица измерения</t>
  </si>
  <si>
    <t>9= кол-во  ИЦИ</t>
  </si>
  <si>
    <t>Минимальное ценовое предложение, руб.</t>
  </si>
  <si>
    <t>Итого цена , руб. (7*8)</t>
  </si>
  <si>
    <t>15=7*14</t>
  </si>
  <si>
    <t>Средн. Арифм</t>
  </si>
  <si>
    <t>10=           /9</t>
  </si>
  <si>
    <t>13=7*10</t>
  </si>
  <si>
    <t xml:space="preserve">v - кол-во (объем) закупаемого товара (работы, услуги), ед. </t>
  </si>
  <si>
    <t>Предельная цена за ед.руб.
№ 737 по Приложению №2 к ППр СПб №489</t>
  </si>
  <si>
    <t xml:space="preserve">НМЦК
нормативный
метод 
руб.
</t>
  </si>
  <si>
    <t>15=7*16</t>
  </si>
  <si>
    <t xml:space="preserve"> В целях соблюдения статьи 34 Бюджетного кодекса, Заказчиком принято решение при расчете цены контракта использовать минимальное ценовое предложение.</t>
  </si>
  <si>
    <t>-</t>
  </si>
  <si>
    <t>Приложение №2
к извещению о  закупке</t>
  </si>
  <si>
    <t>Замена клапана электромагнитного</t>
  </si>
  <si>
    <t>Замена отделки нижней лицевой панели WL2</t>
  </si>
  <si>
    <t>Замена нижней лицевой панели WL2</t>
  </si>
  <si>
    <t>Штука</t>
  </si>
  <si>
    <t xml:space="preserve">ИЦИ №1
вх № 1148
от 17.04.26
</t>
  </si>
  <si>
    <t xml:space="preserve">ИЦИ №2
вх № 1149
от 17.04.26
</t>
  </si>
  <si>
    <t xml:space="preserve">ИЦИ №3
вх № 1150
от 17.04.26
</t>
  </si>
  <si>
    <t xml:space="preserve">Согласовано   Директор ______________________________________________________/И.Б. Ежкова/
    «27» апреля  2026 г.                                                                                     (подпись/расшифровка подписи)
</t>
  </si>
  <si>
    <r>
      <t xml:space="preserve">Обоснование и расчет начальной (максимальной) цены контракта
</t>
    </r>
    <r>
      <rPr>
        <sz val="14"/>
        <color theme="1"/>
        <rFont val="Times New Roman"/>
        <family val="1"/>
        <charset val="204"/>
      </rPr>
      <t xml:space="preserve">на </t>
    </r>
    <r>
      <rPr>
        <b/>
        <sz val="14"/>
        <color theme="1"/>
        <rFont val="Times New Roman"/>
        <family val="1"/>
        <charset val="204"/>
      </rPr>
      <t xml:space="preserve">Оказание услуг по ремонту и восстановлению работоспособности автомата питьевой воды со встроенной системой фильтрации  </t>
    </r>
    <r>
      <rPr>
        <sz val="14"/>
        <color theme="1"/>
        <rFont val="Times New Roman"/>
        <family val="1"/>
        <charset val="204"/>
      </rPr>
      <t xml:space="preserve"> для Государственного бюджетного общеобразовательного учреждения средняя общеобразовательная школа № 188 с углубленным изучением мировой художественной культуры Красногвардейского района Санкт-Петербурга имени Героя Советского Союза Л.Г. Белоусова, для нужд Санкт-Петербурга в 2026 году.</t>
    </r>
  </si>
  <si>
    <r>
      <rPr>
        <b/>
        <sz val="14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4"/>
        <color theme="1"/>
        <rFont val="Times New Roman"/>
        <family val="1"/>
        <charset val="204"/>
      </rPr>
      <t xml:space="preserve">
Заказчиком был направлен запрос исх. № 420 от 16.04.2026 о предоставлении ценовой информации не менее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 получены от 3-х поставщиков (подрядчиков, исполнителей):</t>
    </r>
  </si>
  <si>
    <t xml:space="preserve">Должностное лицо, ответственное за расчет и обоснование НМЦК)
Заместитель директора по административно-хозяйственной работе_________________________/Е.В. Лукьянцева/
    «27» апреля 2026 г.                                                                                     (подпись/расшифровка подписи)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</si>
</sst>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rgb="FF0070C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rgb="FF0070C0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2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2" fontId="9" fillId="2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2" fillId="0" borderId="0" xfId="0" applyFont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4" fontId="11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19050</xdr:colOff>
      <xdr:row>4</xdr:row>
      <xdr:rowOff>76200</xdr:rowOff>
    </xdr:from>
    <xdr:to>
      <xdr:col>12</xdr:col>
      <xdr:colOff>476250</xdr:colOff>
      <xdr:row>4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542925</xdr:rowOff>
    </xdr:from>
    <xdr:to>
      <xdr:col>12</xdr:col>
      <xdr:colOff>781050</xdr:colOff>
      <xdr:row>5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666750</xdr:colOff>
      <xdr:row>5</xdr:row>
      <xdr:rowOff>847725</xdr:rowOff>
    </xdr:from>
    <xdr:to>
      <xdr:col>11</xdr:col>
      <xdr:colOff>529737</xdr:colOff>
      <xdr:row>5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104776</xdr:colOff>
      <xdr:row>5</xdr:row>
      <xdr:rowOff>752475</xdr:rowOff>
    </xdr:from>
    <xdr:to>
      <xdr:col>10</xdr:col>
      <xdr:colOff>654206</xdr:colOff>
      <xdr:row>5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6</xdr:row>
      <xdr:rowOff>95249</xdr:rowOff>
    </xdr:from>
    <xdr:to>
      <xdr:col>9</xdr:col>
      <xdr:colOff>571500</xdr:colOff>
      <xdr:row>6</xdr:row>
      <xdr:rowOff>333374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62825" y="3752849"/>
          <a:ext cx="266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247650</xdr:colOff>
      <xdr:row>10</xdr:row>
      <xdr:rowOff>19050</xdr:rowOff>
    </xdr:from>
    <xdr:to>
      <xdr:col>11</xdr:col>
      <xdr:colOff>130175</xdr:colOff>
      <xdr:row>10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5</xdr:row>
      <xdr:rowOff>485775</xdr:rowOff>
    </xdr:from>
    <xdr:to>
      <xdr:col>5</xdr:col>
      <xdr:colOff>495300</xdr:colOff>
      <xdr:row>5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7"/>
  <sheetViews>
    <sheetView tabSelected="1" topLeftCell="A7" workbookViewId="0">
      <selection activeCell="M17" sqref="M17"/>
    </sheetView>
  </sheetViews>
  <sheetFormatPr defaultRowHeight="15" x14ac:dyDescent="0.25"/>
  <cols>
    <col min="1" max="1" width="4.5703125" customWidth="1"/>
    <col min="2" max="2" width="30.42578125" customWidth="1"/>
    <col min="3" max="3" width="12.42578125" customWidth="1"/>
    <col min="4" max="4" width="11.7109375" customWidth="1"/>
    <col min="5" max="5" width="11.85546875" customWidth="1"/>
    <col min="6" max="6" width="10.140625" bestFit="1" customWidth="1"/>
    <col min="7" max="7" width="9.28515625" bestFit="1" customWidth="1"/>
    <col min="8" max="8" width="11.140625" customWidth="1"/>
    <col min="9" max="9" width="9.7109375" customWidth="1"/>
    <col min="10" max="10" width="13.5703125" customWidth="1"/>
    <col min="11" max="11" width="12.28515625" customWidth="1"/>
    <col min="12" max="12" width="11.5703125" customWidth="1"/>
    <col min="13" max="17" width="12.85546875" customWidth="1"/>
    <col min="18" max="18" width="12.42578125" customWidth="1"/>
    <col min="19" max="19" width="11.7109375" customWidth="1"/>
    <col min="20" max="20" width="16.85546875" customWidth="1"/>
  </cols>
  <sheetData>
    <row r="1" spans="1:20" ht="32.25" customHeight="1" x14ac:dyDescent="0.25">
      <c r="A1" s="23" t="s">
        <v>27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"/>
      <c r="S1" s="2"/>
      <c r="T1" s="2"/>
    </row>
    <row r="2" spans="1:20" ht="84.75" customHeight="1" x14ac:dyDescent="0.25">
      <c r="A2" s="32" t="s">
        <v>36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2"/>
      <c r="S2" s="2"/>
      <c r="T2" s="2"/>
    </row>
    <row r="3" spans="1:20" ht="102" customHeight="1" x14ac:dyDescent="0.25">
      <c r="A3" s="33" t="s">
        <v>37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2"/>
      <c r="S3" s="2"/>
      <c r="T3" s="2"/>
    </row>
    <row r="4" spans="1:20" s="1" customFormat="1" ht="35.25" customHeight="1" x14ac:dyDescent="0.25">
      <c r="A4" s="35" t="s">
        <v>25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"/>
      <c r="S4" s="3"/>
      <c r="T4" s="3"/>
    </row>
    <row r="5" spans="1:20" ht="78.75" customHeight="1" x14ac:dyDescent="0.25">
      <c r="A5" s="26" t="s">
        <v>0</v>
      </c>
      <c r="B5" s="26" t="s">
        <v>1</v>
      </c>
      <c r="C5" s="26" t="s">
        <v>2</v>
      </c>
      <c r="D5" s="26"/>
      <c r="E5" s="26"/>
      <c r="F5" s="26"/>
      <c r="G5" s="26" t="s">
        <v>21</v>
      </c>
      <c r="H5" s="24" t="s">
        <v>13</v>
      </c>
      <c r="I5" s="26" t="s">
        <v>6</v>
      </c>
      <c r="J5" s="26" t="s">
        <v>7</v>
      </c>
      <c r="K5" s="26"/>
      <c r="L5" s="26"/>
      <c r="M5" s="4" t="s">
        <v>12</v>
      </c>
      <c r="N5" s="24" t="s">
        <v>22</v>
      </c>
      <c r="O5" s="24" t="s">
        <v>23</v>
      </c>
      <c r="P5" s="24" t="s">
        <v>15</v>
      </c>
      <c r="Q5" s="24" t="s">
        <v>16</v>
      </c>
      <c r="R5" s="27" t="s">
        <v>3</v>
      </c>
      <c r="S5" s="27" t="s">
        <v>4</v>
      </c>
      <c r="T5" s="27" t="s">
        <v>5</v>
      </c>
    </row>
    <row r="6" spans="1:20" ht="123.75" customHeight="1" x14ac:dyDescent="0.25">
      <c r="A6" s="26"/>
      <c r="B6" s="26"/>
      <c r="C6" s="5" t="s">
        <v>32</v>
      </c>
      <c r="D6" s="5" t="s">
        <v>33</v>
      </c>
      <c r="E6" s="5" t="s">
        <v>34</v>
      </c>
      <c r="F6" s="6"/>
      <c r="G6" s="26"/>
      <c r="H6" s="25"/>
      <c r="I6" s="26"/>
      <c r="J6" s="6" t="s">
        <v>8</v>
      </c>
      <c r="K6" s="7" t="s">
        <v>9</v>
      </c>
      <c r="L6" s="7" t="s">
        <v>10</v>
      </c>
      <c r="M6" s="6" t="s">
        <v>18</v>
      </c>
      <c r="N6" s="25"/>
      <c r="O6" s="25"/>
      <c r="P6" s="25"/>
      <c r="Q6" s="25"/>
      <c r="R6" s="28"/>
      <c r="S6" s="28"/>
      <c r="T6" s="28"/>
    </row>
    <row r="7" spans="1:20" ht="47.25" x14ac:dyDescent="0.25">
      <c r="A7" s="8">
        <v>1</v>
      </c>
      <c r="B7" s="9">
        <v>2</v>
      </c>
      <c r="C7" s="9">
        <v>3</v>
      </c>
      <c r="D7" s="8">
        <v>4</v>
      </c>
      <c r="E7" s="8">
        <v>5</v>
      </c>
      <c r="F7" s="8" t="s">
        <v>11</v>
      </c>
      <c r="G7" s="9">
        <v>7</v>
      </c>
      <c r="H7" s="9">
        <v>8</v>
      </c>
      <c r="I7" s="8" t="s">
        <v>14</v>
      </c>
      <c r="J7" s="8" t="s">
        <v>19</v>
      </c>
      <c r="K7" s="8">
        <v>11</v>
      </c>
      <c r="L7" s="8">
        <v>12</v>
      </c>
      <c r="M7" s="8" t="s">
        <v>20</v>
      </c>
      <c r="N7" s="8">
        <v>14</v>
      </c>
      <c r="O7" s="8" t="s">
        <v>17</v>
      </c>
      <c r="P7" s="8">
        <v>16</v>
      </c>
      <c r="Q7" s="8" t="s">
        <v>24</v>
      </c>
      <c r="R7" s="10"/>
      <c r="S7" s="10"/>
      <c r="T7" s="10"/>
    </row>
    <row r="8" spans="1:20" ht="39.75" customHeight="1" x14ac:dyDescent="0.25">
      <c r="A8" s="11">
        <v>1</v>
      </c>
      <c r="B8" s="12" t="s">
        <v>28</v>
      </c>
      <c r="C8" s="13">
        <v>6931</v>
      </c>
      <c r="D8" s="14">
        <v>7650</v>
      </c>
      <c r="E8" s="15">
        <v>7400</v>
      </c>
      <c r="F8" s="16">
        <f t="shared" ref="F8" si="0">C8+D8+E8</f>
        <v>21981</v>
      </c>
      <c r="G8" s="17">
        <v>2</v>
      </c>
      <c r="H8" s="18" t="s">
        <v>31</v>
      </c>
      <c r="I8" s="19">
        <v>3</v>
      </c>
      <c r="J8" s="15">
        <f t="shared" ref="J8" si="1">ROUND(F8/I8,2)</f>
        <v>7327</v>
      </c>
      <c r="K8" s="15">
        <f t="shared" ref="K8" si="2">STDEV(C8:E8)</f>
        <v>365.01643798601731</v>
      </c>
      <c r="L8" s="20">
        <f t="shared" ref="L8" si="3">K8/J8</f>
        <v>4.9817993446979299E-2</v>
      </c>
      <c r="M8" s="15">
        <f t="shared" ref="M8" si="4">G8*J8</f>
        <v>14654</v>
      </c>
      <c r="N8" s="15" t="s">
        <v>26</v>
      </c>
      <c r="O8" s="15" t="s">
        <v>26</v>
      </c>
      <c r="P8" s="15">
        <v>6931</v>
      </c>
      <c r="Q8" s="15">
        <f t="shared" ref="Q8" si="5">G8*P8</f>
        <v>13862</v>
      </c>
      <c r="R8" s="21">
        <f t="shared" ref="R8" si="6">G8*C8</f>
        <v>13862</v>
      </c>
      <c r="S8" s="21">
        <f t="shared" ref="S8" si="7">G8*D8</f>
        <v>15300</v>
      </c>
      <c r="T8" s="21">
        <f t="shared" ref="T8" si="8">G8*E8</f>
        <v>14800</v>
      </c>
    </row>
    <row r="9" spans="1:20" ht="39" customHeight="1" x14ac:dyDescent="0.25">
      <c r="A9" s="11">
        <v>2</v>
      </c>
      <c r="B9" s="12" t="s">
        <v>29</v>
      </c>
      <c r="C9" s="13">
        <v>11212</v>
      </c>
      <c r="D9" s="14">
        <v>12350</v>
      </c>
      <c r="E9" s="15">
        <v>12000</v>
      </c>
      <c r="F9" s="16">
        <f t="shared" ref="F9" si="9">C9+D9+E9</f>
        <v>35562</v>
      </c>
      <c r="G9" s="17">
        <v>1</v>
      </c>
      <c r="H9" s="18" t="s">
        <v>31</v>
      </c>
      <c r="I9" s="19">
        <v>3</v>
      </c>
      <c r="J9" s="15">
        <f t="shared" ref="J9" si="10">ROUND(F9/I9,2)</f>
        <v>11854</v>
      </c>
      <c r="K9" s="15">
        <f t="shared" ref="K9" si="11">STDEV(C9:E9)</f>
        <v>582.87906121252979</v>
      </c>
      <c r="L9" s="20">
        <f t="shared" ref="L9" si="12">K9/J9</f>
        <v>4.9171508453899934E-2</v>
      </c>
      <c r="M9" s="15">
        <f t="shared" ref="M9" si="13">G9*J9</f>
        <v>11854</v>
      </c>
      <c r="N9" s="15" t="s">
        <v>26</v>
      </c>
      <c r="O9" s="15" t="s">
        <v>26</v>
      </c>
      <c r="P9" s="15">
        <v>11212</v>
      </c>
      <c r="Q9" s="15">
        <f t="shared" ref="Q9" si="14">G9*P9</f>
        <v>11212</v>
      </c>
      <c r="R9" s="21">
        <f t="shared" ref="R9:R10" si="15">G9*C9</f>
        <v>11212</v>
      </c>
      <c r="S9" s="21">
        <f t="shared" ref="S9:S10" si="16">G9*D9</f>
        <v>12350</v>
      </c>
      <c r="T9" s="21">
        <f t="shared" ref="T9:T10" si="17">G9*E9</f>
        <v>12000</v>
      </c>
    </row>
    <row r="10" spans="1:20" ht="31.5" x14ac:dyDescent="0.25">
      <c r="A10" s="11">
        <v>3</v>
      </c>
      <c r="B10" s="12" t="s">
        <v>30</v>
      </c>
      <c r="C10" s="13">
        <v>5486</v>
      </c>
      <c r="D10" s="14">
        <v>6050</v>
      </c>
      <c r="E10" s="15">
        <v>5870</v>
      </c>
      <c r="F10" s="16">
        <f t="shared" ref="F10" si="18">C10+D10+E10</f>
        <v>17406</v>
      </c>
      <c r="G10" s="17">
        <v>1</v>
      </c>
      <c r="H10" s="18" t="s">
        <v>31</v>
      </c>
      <c r="I10" s="19">
        <v>3</v>
      </c>
      <c r="J10" s="15">
        <f t="shared" ref="J10" si="19">ROUND(F10/I10,2)</f>
        <v>5802</v>
      </c>
      <c r="K10" s="15">
        <f t="shared" ref="K10" si="20">STDEV(C10:E10)</f>
        <v>288.08332128049341</v>
      </c>
      <c r="L10" s="20">
        <f t="shared" ref="L10" si="21">K10/J10</f>
        <v>4.9652416628833747E-2</v>
      </c>
      <c r="M10" s="15">
        <f t="shared" ref="M10" si="22">G10*J10</f>
        <v>5802</v>
      </c>
      <c r="N10" s="15" t="s">
        <v>26</v>
      </c>
      <c r="O10" s="15" t="s">
        <v>26</v>
      </c>
      <c r="P10" s="15">
        <v>5486</v>
      </c>
      <c r="Q10" s="15">
        <f t="shared" ref="Q10" si="23">G10*P10</f>
        <v>5486</v>
      </c>
      <c r="R10" s="21">
        <f t="shared" si="15"/>
        <v>5486</v>
      </c>
      <c r="S10" s="21">
        <f t="shared" si="16"/>
        <v>6050</v>
      </c>
      <c r="T10" s="21">
        <f t="shared" si="17"/>
        <v>5870</v>
      </c>
    </row>
    <row r="11" spans="1:20" ht="34.5" customHeight="1" x14ac:dyDescent="0.25">
      <c r="A11" s="29"/>
      <c r="B11" s="30"/>
      <c r="C11" s="30"/>
      <c r="D11" s="29"/>
      <c r="E11" s="29"/>
      <c r="F11" s="29"/>
      <c r="G11" s="30"/>
      <c r="H11" s="30"/>
      <c r="I11" s="29"/>
      <c r="J11" s="29"/>
      <c r="K11" s="31"/>
      <c r="L11" s="31"/>
      <c r="M11" s="15">
        <f>SUM(M8:M10)</f>
        <v>32310</v>
      </c>
      <c r="N11" s="15"/>
      <c r="O11" s="15"/>
      <c r="P11" s="15"/>
      <c r="Q11" s="41">
        <f>SUM(Q8:Q10)</f>
        <v>30560</v>
      </c>
      <c r="R11" s="21">
        <f t="shared" ref="R11:T11" si="24">SUM(R8:R10)</f>
        <v>30560</v>
      </c>
      <c r="S11" s="21">
        <f t="shared" si="24"/>
        <v>33700</v>
      </c>
      <c r="T11" s="21">
        <f t="shared" si="24"/>
        <v>32670</v>
      </c>
    </row>
    <row r="12" spans="1:20" ht="15.75" x14ac:dyDescent="0.25">
      <c r="A12" s="2"/>
      <c r="B12" s="37" t="s">
        <v>38</v>
      </c>
      <c r="C12" s="38"/>
      <c r="D12" s="38"/>
      <c r="E12" s="38"/>
      <c r="F12" s="38"/>
      <c r="G12" s="38"/>
      <c r="H12" s="38"/>
      <c r="I12" s="38"/>
      <c r="J12" s="38"/>
      <c r="K12" s="38"/>
      <c r="L12" s="22"/>
      <c r="M12" s="22"/>
      <c r="N12" s="22"/>
      <c r="O12" s="22"/>
      <c r="P12" s="22"/>
      <c r="Q12" s="22"/>
      <c r="R12" s="2"/>
      <c r="S12" s="2"/>
      <c r="T12" s="2"/>
    </row>
    <row r="13" spans="1:20" ht="15.75" x14ac:dyDescent="0.25">
      <c r="A13" s="2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22"/>
      <c r="M13" s="22"/>
      <c r="N13" s="22"/>
      <c r="O13" s="22"/>
      <c r="P13" s="22"/>
      <c r="Q13" s="22"/>
      <c r="R13" s="2"/>
      <c r="S13" s="2"/>
      <c r="T13" s="2"/>
    </row>
    <row r="14" spans="1:20" ht="15.75" x14ac:dyDescent="0.25">
      <c r="A14" s="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22"/>
      <c r="M14" s="22"/>
      <c r="N14" s="22"/>
      <c r="O14" s="22"/>
      <c r="P14" s="22"/>
      <c r="Q14" s="22"/>
      <c r="R14" s="2"/>
      <c r="S14" s="2"/>
      <c r="T14" s="2"/>
    </row>
    <row r="15" spans="1:20" ht="15.75" x14ac:dyDescent="0.25">
      <c r="A15" s="2"/>
      <c r="B15" s="39" t="s">
        <v>35</v>
      </c>
      <c r="C15" s="40"/>
      <c r="D15" s="40"/>
      <c r="E15" s="40"/>
      <c r="F15" s="40"/>
      <c r="G15" s="40"/>
      <c r="H15" s="40"/>
      <c r="I15" s="40"/>
      <c r="J15" s="40"/>
      <c r="K15" s="40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2"/>
      <c r="M17" s="2"/>
      <c r="N17" s="2"/>
      <c r="O17" s="2"/>
      <c r="P17" s="2"/>
      <c r="Q17" s="2"/>
      <c r="R17" s="2"/>
      <c r="S17" s="2"/>
      <c r="T17" s="2"/>
    </row>
  </sheetData>
  <mergeCells count="22">
    <mergeCell ref="B15:K17"/>
    <mergeCell ref="R5:R6"/>
    <mergeCell ref="S5:S6"/>
    <mergeCell ref="T5:T6"/>
    <mergeCell ref="A2:Q2"/>
    <mergeCell ref="B12:K14"/>
    <mergeCell ref="A11:J11"/>
    <mergeCell ref="K11:L11"/>
    <mergeCell ref="A1:Q1"/>
    <mergeCell ref="N5:N6"/>
    <mergeCell ref="O5:O6"/>
    <mergeCell ref="A3:Q3"/>
    <mergeCell ref="A4:Q4"/>
    <mergeCell ref="P5:P6"/>
    <mergeCell ref="Q5:Q6"/>
    <mergeCell ref="A5:A6"/>
    <mergeCell ref="B5:B6"/>
    <mergeCell ref="C5:F5"/>
    <mergeCell ref="G5:G6"/>
    <mergeCell ref="I5:I6"/>
    <mergeCell ref="J5:L5"/>
    <mergeCell ref="H5:H6"/>
  </mergeCells>
  <pageMargins left="0.7" right="0.7" top="0.75" bottom="0.75" header="0.3" footer="0.3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2026-04-29T12:57:50Z</dcterms:modified>
</cp:coreProperties>
</file>