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filterPrivacy="1" defaultThemeVersion="124226"/>
  <xr:revisionPtr revIDLastSave="0" documentId="13_ncr:1_{1C0F1AF4-725B-41B8-B533-620E55072C5D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НМЦК" sheetId="9" r:id="rId1"/>
    <sheet name="100-р" sheetId="10" r:id="rId2"/>
  </sheets>
  <definedNames>
    <definedName name="_xlnm._FilterDatabase" localSheetId="0" hidden="1">НМЦК!#REF!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14" i="9" l="1"/>
  <c r="L15" i="9"/>
  <c r="P16" i="9" l="1"/>
  <c r="N16" i="9"/>
  <c r="L16" i="9"/>
  <c r="K16" i="9"/>
  <c r="P15" i="9"/>
  <c r="N15" i="9"/>
  <c r="K15" i="9"/>
  <c r="P14" i="9"/>
  <c r="N14" i="9"/>
  <c r="K14" i="9"/>
  <c r="P13" i="9"/>
  <c r="N13" i="9"/>
  <c r="L13" i="9"/>
  <c r="K13" i="9"/>
  <c r="P12" i="9"/>
  <c r="N12" i="9"/>
  <c r="L12" i="9"/>
  <c r="K12" i="9"/>
  <c r="P11" i="9"/>
  <c r="N11" i="9"/>
  <c r="L11" i="9"/>
  <c r="K11" i="9"/>
  <c r="P10" i="9"/>
  <c r="N10" i="9"/>
  <c r="L10" i="9"/>
  <c r="K10" i="9"/>
  <c r="M11" i="9" l="1"/>
  <c r="M15" i="9"/>
  <c r="M10" i="9"/>
  <c r="M12" i="9"/>
  <c r="M14" i="9"/>
  <c r="M16" i="9"/>
  <c r="M13" i="9"/>
  <c r="K9" i="9" l="1"/>
  <c r="L9" i="9"/>
  <c r="M9" i="9" s="1"/>
  <c r="N9" i="9" l="1"/>
  <c r="P9" i="9" l="1"/>
  <c r="P17" i="9" s="1"/>
  <c r="H18" i="9" l="1"/>
</calcChain>
</file>

<file path=xl/sharedStrings.xml><?xml version="1.0" encoding="utf-8"?>
<sst xmlns="http://schemas.openxmlformats.org/spreadsheetml/2006/main" count="78" uniqueCount="55">
  <si>
    <t>Кол-во</t>
  </si>
  <si>
    <t>№</t>
  </si>
  <si>
    <t>Однородность совокупности значений выявленных цен, используемых в расчете Н(М)ЦК, ЦКЕП</t>
  </si>
  <si>
    <t>Среднее квадратичное отклонение</t>
  </si>
  <si>
    <t>Итого:</t>
  </si>
  <si>
    <t>Метод сопоставимых рыночных цен (анализ рынка)</t>
  </si>
  <si>
    <t>Начальная (максимальня) цена контракта,  (руб.)</t>
  </si>
  <si>
    <t>Расчет НМЦК</t>
  </si>
  <si>
    <t>Ед. изм</t>
  </si>
  <si>
    <t>Наименование товара</t>
  </si>
  <si>
    <r>
      <t xml:space="preserve">коэффициент вариации цен V (%) </t>
    </r>
    <r>
      <rPr>
        <i/>
        <sz val="11"/>
        <color indexed="8"/>
        <rFont val="Times New Roman"/>
        <family val="1"/>
        <charset val="204"/>
      </rPr>
      <t>(не должен превышать 33%)</t>
    </r>
  </si>
  <si>
    <t>Показатель (характеристика)  товара (основные отличительные характеристики товара)</t>
  </si>
  <si>
    <r>
      <t xml:space="preserve">Средняя арифметическая цена за единицу по наименьшему ценовому предложению (руб.) </t>
    </r>
    <r>
      <rPr>
        <b/>
        <i/>
        <sz val="11"/>
        <color indexed="8"/>
        <rFont val="Times New Roman"/>
        <family val="1"/>
        <charset val="204"/>
      </rPr>
      <t xml:space="preserve">&lt;ц&gt; </t>
    </r>
  </si>
  <si>
    <t>Х</t>
  </si>
  <si>
    <t>Нормативный метод расчета</t>
  </si>
  <si>
    <t>В результате проведенного расчета Н(М)ЦК составила:</t>
  </si>
  <si>
    <t>Распоряжение Комитета по государственному заказу Санкт-Петербурга от 31.05.2018 N 100-р «Об утверждении значений потребительских свойств (в том числе характеристик качества) и иных характеристик (в том числе предельных цен) отдельных видов товаров, работ, услуг»</t>
  </si>
  <si>
    <t>Номер источника ценовой информации (ИЦИ) и цена единицы товара, работы, услуги, предельная i-тым ИЦИ (Цi), (руб.)</t>
  </si>
  <si>
    <t>Минимальная цена из всех ценовых предложений, за единицу изм. (руб.)</t>
  </si>
  <si>
    <t>Цена за единицу изм. (руб.)</t>
  </si>
  <si>
    <t>Методы расчета определения НМЦК с обоснованием:</t>
  </si>
  <si>
    <t>Искусственная кожа (ОКПД2) 13.96.14.122)</t>
  </si>
  <si>
    <t xml:space="preserve">1.  Наименование изделия:  Искусственная кожа 
2.  Наличие полиэстера в составе ткани: Процент (%) ≥ 10 и ≤ 20
3.  Наличие поливинилхлорида в составе ткани: Процент (%) ≥ 80 и ≤ 90
4.  Толщина: Миллиметр (мм)  ≥ 0,9
5.  Плотность: г/м2 ≥ 500
6.  Ширина: Сантиметр (см) ≥ 140
7.  Длина рулона единым куском: Метр 30
8.  Цвет:  Коричневый (по согласованию с Заказчиком) </t>
  </si>
  <si>
    <t>метр</t>
  </si>
  <si>
    <t>1.  Наименование изделия:  Искусственная кожа 
2.  Наличие полиэстера в составе ткани: Процент (%) ≥ 10 и ≤ 20
3.  Наличие поливинилхлорида в составе ткани: Процент (%) ≥ 80 и ≤ 90
4.  Толщина: Миллиметр (мм)  ≥ 0,9
5.  Плотность: г/м2 ≥ 500
6.  Ширина: Сантиметр (см) ≥ 140
7.  Длина рулона единым куском: Метр 30
8.  Цвет:  Черный (по согласованию с Заказчиком)</t>
  </si>
  <si>
    <t>1.  Наименование изделия:  Искусственная кожа 
2.  Наличие полиэстера в составе ткани: Процент (%) ≥ 10 и ≤ 20
3.  Наличие поливинилхлорида в составе ткани: Процент (%) ≥ 80 и ≤ 90
4.  Толщина: Миллиметр (мм)  ≥ 0,9
5.  Плотность: г/м2 ≥ 500
6.  Ширина: Сантиметр (см) ≥ 140
7.  Длина рулона единым куском: Метр 10
8.  Цвет:  Темно-серый (по согласованию с Заказчиком)</t>
  </si>
  <si>
    <t>Амортизирующий наполнитель (КТРУ 22.19.73.110-00000001)</t>
  </si>
  <si>
    <t>1.  Вид:  Поролон
2.  Тип:   Рулонный
3.  Материал:  Пенополиуретан
4.  Назначение:   Создание мебели и бытовых товаров
5.  Длина листа: Метр ≥ 2 и ≤ 3
6.  Ширина листа: Метр ≥ 1 и ≤ 2
7.  Толщена листа: Сантиметр (см) ≥ 2 и ≤ 3</t>
  </si>
  <si>
    <t>Скобы для строительного степлера (ОКПД 2: 25.93.14.140 — Скобы и аналогичные изделия)</t>
  </si>
  <si>
    <t>1.  Назначение:  Для ручного строительного степлера
2.  Размер:  №53
3.  Высота: Миллиметр (мм) 12
4.  Ширина: Миллиметр (мм) ≥ 11,2 и ≤ 11,4
5.  Толщина: Миллиметр (мм) ≥ 0,7 и ≤ 0,75
6.  Материал:  Сталь с цинковым покрытием
7.  Количество в упаковке: Штука 1000</t>
  </si>
  <si>
    <t xml:space="preserve">Упаковка </t>
  </si>
  <si>
    <t>Скобы для строительного степлера тип 1 (ККН 25.93.14.140-001)</t>
  </si>
  <si>
    <t>1.  Назначение:  Для ручного строительного степлера
2.  Размер:  №53
3.  Высота: Миллиметр (мм) 10
4.  Ширина: Миллиметр (мм) ≥ 11,2 и ≤ 11,4
5.  Толщина: Миллиметр (мм) ≥ 0,7 и ≤ 0,75
6.  Материал:  Сталь с цинковым покрытием
7.  Количество в упаковке: Штука 1000</t>
  </si>
  <si>
    <t>1.  Назначение:  Для ручного строительного степлера
2.  Размер:  №53
3.  Высота: Миллиметр (мм) 8
4.  Ширина: Миллиметр (мм) ≥ 11,2 и ≤ 11,4
5.  Толщина: Миллиметр (мм) ≥ 0,7 и ≤ 0,75
6.  Материал:  Сталь с цинковым покрытием
7.  Количество в упаковке: Штука 1000</t>
  </si>
  <si>
    <t>1.  Назначение:  Для ручного строительного степлера
2.  Размер:  №53
3.  Высота: Миллиметр (мм) 6
4.  Ширина: Миллиметр (мм) ≥ 11,2 и ≤ 11,4
5.  Толщина: Миллиметр (мм) ≥ 0,7 и ≤ 0,75
6.  Материал:  Сталь с цинковым покрытием
7.  Количество в упаковке: Штука 1000</t>
  </si>
  <si>
    <t>Объект закупки: Поставка обивочных материалов (искусственная кожа, амортизирующий наполнитель) и скоб для строительного степлера.</t>
  </si>
  <si>
    <t xml:space="preserve">Обоснование и расчет начальной (максимальной) цены контракта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</si>
  <si>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Реестр товаров для обеспечения нужд СПб (на  квартал 2026 года) </t>
  </si>
  <si>
    <t>Ценовое предложение №1 от 22.04.2026 №б/н (вх.№553 от 22.04.2026)</t>
  </si>
  <si>
    <t>Ценовое предложение №2 от 28.04.2026 №б/н (вх.№592 от 28.04.2026)</t>
  </si>
  <si>
    <t>Ценовое предложение №3 от 28.04.2026 №б/н (вх.№593 от 28.04.2026)</t>
  </si>
  <si>
    <t>Начальная (максимальная) цена контракта определена и обоснована в соответствии с требованиями ст. 22 Закона и методическими рекомендациями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исполнителем), утвержденных приказом Министерства экономического развития Российской Федерации от 02.10.2013 № 567, посредством применения метода сопоставимых рыночных цен (анализ рынка).</t>
  </si>
  <si>
    <r>
      <t xml:space="preserve">Осуществлен поиск ценовой информации в реестре контрактов, заключенных заказчиками, которые исполнены и по которым не взыскивались неустойки (штрафы, пени) в связи с неисполнением или ненадлежащим исполнением обязательств, предусмотренных этими контрактами, в течение последних трех лет – выявлены </t>
    </r>
    <r>
      <rPr>
        <sz val="11"/>
        <rFont val="Times New Roman"/>
        <family val="1"/>
        <charset val="204"/>
      </rPr>
      <t>несопоставимые условия закупки по характеристикам закупаемого товара.</t>
    </r>
  </si>
  <si>
    <t>Осуществлен поиск ценовой информации в иных источниках общедоступной ценовой информации в соответствии с частью 18 статьи 22 Закона: Заказчиком не выявлена ценовая информация в результате осуществления сбора и анализа из общедоступных источников.</t>
  </si>
  <si>
    <t>Нормативное значение (предельных цен), распоряжением Комитета по государственному заказу Санкт-Петербурга от 31.05.2018 № 100-р «Об утверждении значений потребительских свойств (в том числе характеристик качества) и иных характеристик (в том числе предельных цен) отдельных видов товаров, работ, услуг» не применяется в связи с отсутствием данного товара в распоряжении - отсутствует.</t>
  </si>
  <si>
    <t xml:space="preserve">С целью обеспечения эффективности осуществления закупок НМЦК определена в размере минимального значения цены товара (работы, услуги)  по предоставленным коммерческим предложениям, с учетом цены  реестра товаров для обеспечения нужд Санкт‑Петербурга (на 1 квартал 2026 года) в соответствии с письмом Минфина России от 16 июня 2017 г. N 24-01-10/37713. </t>
  </si>
  <si>
    <t xml:space="preserve">Цена включает в себя все расходы на поставку товара, включая расходы по упаковке, доставке товара, доставке образцов товара, погрузо-разгрузочным работам, а также расходы на страхование, уплату таможенных пошлин, налогов и других обязательных платежей, которые Поставщик должен выплатить в связи с выполнением обязательств по контракту в соответствии с законодательством Российской Федерации. </t>
  </si>
  <si>
    <t>Валюта, используемая для формирования цены контракта и расчетов с исполнителем - рубль Российской Федерации. Определение и обоснование начальной (максимальной) цены контракта с использованием иностранной валюты не допускается, за исключением случая обоснования и определения таких цен.</t>
  </si>
  <si>
    <t>Программное обеспечение Официального сайта Российской Федерации в информационно-телекоммуникационной сети «Интернет» для размещения информации о размещении заказов на поставки товаров, выполнение работ, оказание услуг не позволяет проводить операции со значениями более 2-х знаков после запятой. Поэтому в случае необходимости Заказчиком применяется округление таких показателей согласно принятым математическим правилам.</t>
  </si>
  <si>
    <t>Начальник отдела организации закупок</t>
  </si>
  <si>
    <t>Н.Н. Сальникова</t>
  </si>
  <si>
    <t>Экономист</t>
  </si>
  <si>
    <t>Е.И. Курдюкова</t>
  </si>
  <si>
    <r>
      <t xml:space="preserve">Направлены запросы в адрес не менее пяти потенциальных поставщиков, осуществляющих поставку идентичных товаров, планируемых к закупке, или при их отсутствии однородных товаров (исх. № 205 от 20.04.2026г.).  </t>
    </r>
    <r>
      <rPr>
        <sz val="11"/>
        <rFont val="Times New Roman"/>
        <family val="1"/>
        <charset val="204"/>
      </rPr>
      <t>В расчет поступило 3 ценовых предло</t>
    </r>
    <r>
      <rPr>
        <sz val="11"/>
        <color indexed="8"/>
        <rFont val="Times New Roman"/>
        <family val="1"/>
        <charset val="204"/>
      </rPr>
      <t>жения.</t>
    </r>
  </si>
  <si>
    <t>Дата подготовки обоснования НМЦК 29.04.2026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</si>
</sst>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₽&quot;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Cyr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i/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color rgb="FF00206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41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61">
    <xf numFmtId="0" fontId="0" fillId="0" borderId="0" xfId="0"/>
    <xf numFmtId="0" fontId="3" fillId="0" borderId="0" xfId="0" applyFont="1" applyProtection="1">
      <protection locked="0"/>
    </xf>
    <xf numFmtId="0" fontId="3" fillId="0" borderId="0" xfId="0" applyFont="1" applyAlignment="1" applyProtection="1">
      <alignment horizontal="left" vertical="center"/>
      <protection locked="0"/>
    </xf>
    <xf numFmtId="4" fontId="3" fillId="0" borderId="0" xfId="0" applyNumberFormat="1" applyFont="1" applyProtection="1">
      <protection locked="0"/>
    </xf>
    <xf numFmtId="0" fontId="5" fillId="0" borderId="0" xfId="0" applyFont="1" applyProtection="1">
      <protection locked="0"/>
    </xf>
    <xf numFmtId="0" fontId="0" fillId="0" borderId="0" xfId="0" applyFont="1" applyProtection="1">
      <protection locked="0"/>
    </xf>
    <xf numFmtId="4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horizontal="center" vertical="top" wrapText="1"/>
      <protection locked="0"/>
    </xf>
    <xf numFmtId="1" fontId="4" fillId="2" borderId="3" xfId="0" applyNumberFormat="1" applyFont="1" applyFill="1" applyBorder="1" applyAlignment="1" applyProtection="1">
      <alignment horizontal="center" vertical="center" wrapText="1"/>
      <protection locked="0"/>
    </xf>
    <xf numFmtId="1" fontId="3" fillId="2" borderId="1" xfId="0" applyNumberFormat="1" applyFont="1" applyFill="1" applyBorder="1" applyAlignment="1" applyProtection="1">
      <alignment horizontal="center" vertical="center" wrapText="1"/>
      <protection locked="0"/>
    </xf>
    <xf numFmtId="4" fontId="3" fillId="2" borderId="1" xfId="0" applyNumberFormat="1" applyFont="1" applyFill="1" applyBorder="1" applyAlignment="1" applyProtection="1">
      <alignment horizontal="center" vertical="center" justifyLastLine="1"/>
      <protection hidden="1"/>
    </xf>
    <xf numFmtId="4" fontId="3" fillId="0" borderId="1" xfId="0" applyNumberFormat="1" applyFont="1" applyFill="1" applyBorder="1" applyAlignment="1" applyProtection="1">
      <alignment horizontal="center" vertical="center" wrapText="1" justifyLastLine="1"/>
      <protection hidden="1"/>
    </xf>
    <xf numFmtId="4" fontId="4" fillId="0" borderId="2" xfId="0" applyNumberFormat="1" applyFont="1" applyFill="1" applyBorder="1" applyAlignment="1" applyProtection="1">
      <alignment horizontal="center" vertical="center" wrapText="1"/>
      <protection hidden="1"/>
    </xf>
    <xf numFmtId="0" fontId="4" fillId="0" borderId="0" xfId="0" applyFont="1" applyBorder="1" applyAlignment="1" applyProtection="1">
      <alignment vertical="center"/>
      <protection locked="0"/>
    </xf>
    <xf numFmtId="2" fontId="4" fillId="0" borderId="0" xfId="0" applyNumberFormat="1" applyFont="1" applyBorder="1" applyAlignment="1" applyProtection="1">
      <alignment vertical="center"/>
      <protection locked="0"/>
    </xf>
    <xf numFmtId="0" fontId="5" fillId="0" borderId="0" xfId="0" applyFont="1" applyAlignment="1" applyProtection="1">
      <alignment horizontal="left" vertical="center"/>
      <protection locked="0"/>
    </xf>
    <xf numFmtId="4" fontId="0" fillId="0" borderId="0" xfId="0" applyNumberFormat="1" applyFont="1" applyProtection="1">
      <protection locked="0"/>
    </xf>
    <xf numFmtId="0" fontId="0" fillId="0" borderId="0" xfId="0" applyFont="1" applyBorder="1" applyProtection="1">
      <protection locked="0"/>
    </xf>
    <xf numFmtId="4" fontId="4" fillId="0" borderId="0" xfId="0" applyNumberFormat="1" applyFont="1" applyBorder="1" applyAlignment="1" applyProtection="1">
      <alignment vertical="center"/>
      <protection locked="0"/>
    </xf>
    <xf numFmtId="4" fontId="4" fillId="0" borderId="0" xfId="0" applyNumberFormat="1" applyFont="1" applyAlignment="1" applyProtection="1">
      <alignment horizontal="left" vertical="center"/>
      <protection locked="0"/>
    </xf>
    <xf numFmtId="164" fontId="6" fillId="0" borderId="0" xfId="0" applyNumberFormat="1" applyFont="1" applyAlignment="1" applyProtection="1">
      <alignment horizontal="center" vertical="center"/>
      <protection locked="0"/>
    </xf>
    <xf numFmtId="4" fontId="3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4" fontId="3" fillId="2" borderId="4" xfId="0" applyNumberFormat="1" applyFont="1" applyFill="1" applyBorder="1" applyAlignment="1" applyProtection="1">
      <alignment horizontal="center" vertical="center" wrapText="1"/>
      <protection locked="0"/>
    </xf>
    <xf numFmtId="1" fontId="9" fillId="2" borderId="1" xfId="0" applyNumberFormat="1" applyFont="1" applyFill="1" applyBorder="1" applyAlignment="1" applyProtection="1">
      <alignment horizontal="center" vertical="center" wrapText="1"/>
      <protection locked="0"/>
    </xf>
    <xf numFmtId="1" fontId="9" fillId="2" borderId="1" xfId="0" applyNumberFormat="1" applyFont="1" applyFill="1" applyBorder="1" applyAlignment="1" applyProtection="1">
      <alignment horizontal="left" vertical="top" wrapText="1"/>
      <protection locked="0"/>
    </xf>
    <xf numFmtId="3" fontId="3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3" borderId="5" xfId="0" applyFont="1" applyFill="1" applyBorder="1" applyAlignment="1" applyProtection="1">
      <alignment horizontal="center" vertical="center" wrapText="1"/>
      <protection locked="0"/>
    </xf>
    <xf numFmtId="4" fontId="5" fillId="0" borderId="0" xfId="0" applyNumberFormat="1" applyFont="1" applyProtection="1">
      <protection locked="0"/>
    </xf>
    <xf numFmtId="0" fontId="3" fillId="0" borderId="0" xfId="0" applyFont="1" applyAlignment="1" applyProtection="1">
      <alignment horizontal="left" vertical="top" wrapText="1"/>
      <protection locked="0"/>
    </xf>
    <xf numFmtId="0" fontId="4" fillId="0" borderId="3" xfId="0" applyFont="1" applyFill="1" applyBorder="1" applyAlignment="1" applyProtection="1">
      <alignment horizontal="center" vertical="center" wrapText="1"/>
      <protection locked="0"/>
    </xf>
    <xf numFmtId="0" fontId="4" fillId="0" borderId="2" xfId="0" applyFont="1" applyFill="1" applyBorder="1" applyAlignment="1" applyProtection="1">
      <alignment horizontal="center" vertical="center" wrapText="1"/>
      <protection locked="0"/>
    </xf>
    <xf numFmtId="0" fontId="4" fillId="0" borderId="4" xfId="0" applyFont="1" applyFill="1" applyBorder="1" applyAlignment="1" applyProtection="1">
      <alignment horizontal="left" vertical="center" wrapText="1"/>
      <protection locked="0"/>
    </xf>
    <xf numFmtId="0" fontId="4" fillId="0" borderId="6" xfId="0" applyFont="1" applyFill="1" applyBorder="1" applyAlignment="1" applyProtection="1">
      <alignment horizontal="left" vertical="center" wrapText="1"/>
      <protection locked="0"/>
    </xf>
    <xf numFmtId="0" fontId="4" fillId="0" borderId="5" xfId="0" applyFont="1" applyFill="1" applyBorder="1" applyAlignment="1" applyProtection="1">
      <alignment horizontal="left" vertical="center" wrapText="1"/>
      <protection locked="0"/>
    </xf>
    <xf numFmtId="2" fontId="4" fillId="0" borderId="0" xfId="0" applyNumberFormat="1" applyFont="1" applyFill="1" applyBorder="1" applyAlignment="1" applyProtection="1">
      <alignment horizontal="right" vertical="center" wrapText="1"/>
      <protection locked="0"/>
    </xf>
    <xf numFmtId="2" fontId="4" fillId="0" borderId="7" xfId="0" applyNumberFormat="1" applyFont="1" applyFill="1" applyBorder="1" applyAlignment="1" applyProtection="1">
      <alignment horizontal="right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0" fontId="4" fillId="2" borderId="2" xfId="0" applyFont="1" applyFill="1" applyBorder="1" applyAlignment="1" applyProtection="1">
      <alignment horizontal="center" vertical="center" wrapText="1"/>
      <protection locked="0"/>
    </xf>
    <xf numFmtId="0" fontId="4" fillId="2" borderId="6" xfId="0" applyFont="1" applyFill="1" applyBorder="1" applyAlignment="1" applyProtection="1">
      <alignment horizontal="center" vertical="center" wrapText="1"/>
      <protection locked="0"/>
    </xf>
    <xf numFmtId="2" fontId="4" fillId="2" borderId="3" xfId="0" applyNumberFormat="1" applyFont="1" applyFill="1" applyBorder="1" applyAlignment="1" applyProtection="1">
      <alignment horizontal="center" vertical="center" wrapText="1"/>
      <protection locked="0"/>
    </xf>
    <xf numFmtId="2" fontId="4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8" xfId="0" applyFont="1" applyFill="1" applyBorder="1" applyAlignment="1" applyProtection="1">
      <alignment horizontal="center" vertical="center" wrapText="1"/>
      <protection locked="0"/>
    </xf>
    <xf numFmtId="0" fontId="4" fillId="2" borderId="9" xfId="0" applyFont="1" applyFill="1" applyBorder="1" applyAlignment="1" applyProtection="1">
      <alignment horizontal="center" vertical="center" wrapText="1"/>
      <protection locked="0"/>
    </xf>
    <xf numFmtId="2" fontId="4" fillId="2" borderId="4" xfId="0" applyNumberFormat="1" applyFont="1" applyFill="1" applyBorder="1" applyAlignment="1" applyProtection="1">
      <alignment horizontal="center" vertical="center" wrapText="1"/>
      <protection locked="0"/>
    </xf>
    <xf numFmtId="2" fontId="4" fillId="2" borderId="6" xfId="0" applyNumberFormat="1" applyFont="1" applyFill="1" applyBorder="1" applyAlignment="1" applyProtection="1">
      <alignment horizontal="center" vertical="center" wrapText="1"/>
      <protection locked="0"/>
    </xf>
    <xf numFmtId="2" fontId="4" fillId="2" borderId="5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horizontal="right" vertical="top"/>
      <protection locked="0"/>
    </xf>
    <xf numFmtId="0" fontId="4" fillId="0" borderId="0" xfId="0" applyFont="1" applyFill="1" applyBorder="1" applyAlignment="1" applyProtection="1">
      <alignment horizontal="center" vertical="center" wrapText="1"/>
      <protection locked="0"/>
    </xf>
    <xf numFmtId="0" fontId="4" fillId="0" borderId="6" xfId="0" applyFont="1" applyFill="1" applyBorder="1" applyAlignment="1" applyProtection="1">
      <alignment horizontal="center" vertical="center" wrapText="1"/>
      <protection locked="0"/>
    </xf>
    <xf numFmtId="0" fontId="4" fillId="0" borderId="5" xfId="0" applyFont="1" applyFill="1" applyBorder="1" applyAlignment="1" applyProtection="1">
      <alignment horizontal="center" vertical="center" wrapText="1"/>
      <protection locked="0"/>
    </xf>
    <xf numFmtId="0" fontId="4" fillId="0" borderId="4" xfId="0" applyFont="1" applyFill="1" applyBorder="1" applyAlignment="1" applyProtection="1">
      <alignment horizontal="center" vertical="center" wrapText="1"/>
      <protection locked="0"/>
    </xf>
    <xf numFmtId="0" fontId="10" fillId="0" borderId="0" xfId="0" applyFont="1" applyFill="1" applyAlignment="1" applyProtection="1">
      <alignment vertical="center" wrapText="1"/>
      <protection locked="0"/>
    </xf>
    <xf numFmtId="0" fontId="6" fillId="0" borderId="0" xfId="0" applyFont="1" applyFill="1" applyAlignment="1" applyProtection="1">
      <alignment vertical="center" wrapText="1"/>
      <protection locked="0"/>
    </xf>
    <xf numFmtId="0" fontId="5" fillId="0" borderId="0" xfId="0" applyFont="1" applyAlignment="1" applyProtection="1">
      <alignment horizontal="left" vertical="top" wrapText="1"/>
      <protection locked="0"/>
    </xf>
    <xf numFmtId="0" fontId="0" fillId="0" borderId="0" xfId="0" applyAlignment="1">
      <alignment horizontal="left" vertical="top" wrapText="1"/>
    </xf>
    <xf numFmtId="0" fontId="4" fillId="0" borderId="0" xfId="0" applyFont="1" applyBorder="1" applyAlignment="1" applyProtection="1">
      <alignment horizontal="right" vertical="center"/>
      <protection locked="0"/>
    </xf>
    <xf numFmtId="0" fontId="5" fillId="0" borderId="0" xfId="0" applyFont="1" applyAlignment="1" applyProtection="1">
      <alignment vertical="top" wrapText="1"/>
      <protection locked="0"/>
    </xf>
    <xf numFmtId="0" fontId="0" fillId="0" borderId="0" xfId="0" applyAlignment="1">
      <alignment vertical="top" wrapText="1"/>
    </xf>
    <xf numFmtId="0" fontId="3" fillId="0" borderId="0" xfId="0" applyFont="1" applyAlignment="1" applyProtection="1">
      <alignment horizontal="left" vertical="top" wrapText="1"/>
      <protection locked="0"/>
    </xf>
  </cellXfs>
  <cellStyles count="3">
    <cellStyle name="Обычный" xfId="0" builtinId="0"/>
    <cellStyle name="Обычный 2" xfId="2" xr:uid="{00000000-0005-0000-0000-000001000000}"/>
    <cellStyle name="Обычный 4" xfId="1" xr:uid="{00000000-0005-0000-0000-000002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118259</xdr:colOff>
      <xdr:row>6</xdr:row>
      <xdr:rowOff>992777</xdr:rowOff>
    </xdr:from>
    <xdr:to>
      <xdr:col>12</xdr:col>
      <xdr:colOff>853440</xdr:colOff>
      <xdr:row>6</xdr:row>
      <xdr:rowOff>1341120</xdr:rowOff>
    </xdr:to>
    <xdr:pic>
      <xdr:nvPicPr>
        <xdr:cNvPr id="8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35779" y="2648857"/>
          <a:ext cx="735181" cy="3483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11</xdr:col>
      <xdr:colOff>47141</xdr:colOff>
      <xdr:row>6</xdr:row>
      <xdr:rowOff>610160</xdr:rowOff>
    </xdr:from>
    <xdr:to>
      <xdr:col>11</xdr:col>
      <xdr:colOff>833121</xdr:colOff>
      <xdr:row>6</xdr:row>
      <xdr:rowOff>1026160</xdr:rowOff>
    </xdr:to>
    <xdr:pic>
      <xdr:nvPicPr>
        <xdr:cNvPr id="9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19781" y="2266240"/>
          <a:ext cx="785980" cy="41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29</xdr:col>
      <xdr:colOff>607314</xdr:colOff>
      <xdr:row>53</xdr:row>
      <xdr:rowOff>189214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D272182E-32B2-49C4-A35C-D2543FE693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8285714" cy="1028571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34"/>
  <sheetViews>
    <sheetView tabSelected="1" topLeftCell="A14" zoomScale="75" zoomScaleNormal="75" workbookViewId="0">
      <selection activeCell="O13" sqref="O13"/>
    </sheetView>
  </sheetViews>
  <sheetFormatPr defaultColWidth="9.109375" defaultRowHeight="14.4" x14ac:dyDescent="0.3"/>
  <cols>
    <col min="1" max="1" width="5.33203125" style="5" customWidth="1"/>
    <col min="2" max="2" width="17" style="15" customWidth="1"/>
    <col min="3" max="3" width="52.109375" style="15" customWidth="1"/>
    <col min="4" max="4" width="9.33203125" style="15" customWidth="1"/>
    <col min="5" max="5" width="7.33203125" style="15" customWidth="1"/>
    <col min="6" max="6" width="29.6640625" style="15" customWidth="1"/>
    <col min="7" max="7" width="11.109375" style="5" customWidth="1"/>
    <col min="8" max="9" width="15.33203125" style="5" customWidth="1"/>
    <col min="10" max="10" width="15.44140625" style="5" customWidth="1"/>
    <col min="11" max="11" width="16.33203125" style="16" customWidth="1"/>
    <col min="12" max="12" width="13.6640625" style="5" customWidth="1"/>
    <col min="13" max="13" width="14.5546875" style="5" customWidth="1"/>
    <col min="14" max="14" width="13.33203125" style="5" customWidth="1"/>
    <col min="15" max="15" width="10.6640625" style="5" customWidth="1"/>
    <col min="16" max="16" width="12.109375" style="17" customWidth="1"/>
    <col min="17" max="17" width="9.44140625" style="5" bestFit="1" customWidth="1"/>
    <col min="18" max="16384" width="9.109375" style="5"/>
  </cols>
  <sheetData>
    <row r="1" spans="1:16" ht="17.399999999999999" hidden="1" customHeight="1" x14ac:dyDescent="0.3">
      <c r="A1" s="1"/>
      <c r="B1" s="2"/>
      <c r="C1" s="2"/>
      <c r="D1" s="2"/>
      <c r="E1" s="2"/>
      <c r="F1" s="2"/>
      <c r="G1" s="1"/>
      <c r="H1" s="1"/>
      <c r="I1" s="1"/>
      <c r="J1" s="1"/>
      <c r="K1" s="3"/>
      <c r="L1" s="1"/>
      <c r="M1" s="1"/>
      <c r="N1" s="1"/>
      <c r="O1" s="48"/>
      <c r="P1" s="48"/>
    </row>
    <row r="2" spans="1:16" ht="27.6" customHeight="1" x14ac:dyDescent="0.3">
      <c r="A2" s="49" t="s">
        <v>36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</row>
    <row r="3" spans="1:16" ht="27.6" customHeight="1" x14ac:dyDescent="0.3">
      <c r="A3" s="53" t="s">
        <v>35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</row>
    <row r="4" spans="1:16" ht="28.2" customHeight="1" x14ac:dyDescent="0.3">
      <c r="A4" s="32" t="s">
        <v>20</v>
      </c>
      <c r="B4" s="33"/>
      <c r="C4" s="33"/>
      <c r="D4" s="33"/>
      <c r="E4" s="34"/>
      <c r="F4" s="22" t="s">
        <v>14</v>
      </c>
      <c r="G4" s="50" t="s">
        <v>5</v>
      </c>
      <c r="H4" s="50"/>
      <c r="I4" s="50"/>
      <c r="J4" s="50"/>
      <c r="K4" s="50"/>
      <c r="L4" s="50"/>
      <c r="M4" s="50"/>
      <c r="N4" s="50"/>
      <c r="O4" s="50"/>
      <c r="P4" s="51"/>
    </row>
    <row r="5" spans="1:16" ht="14.4" customHeight="1" x14ac:dyDescent="0.3">
      <c r="A5" s="52" t="s">
        <v>7</v>
      </c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1"/>
    </row>
    <row r="6" spans="1:16" ht="40.950000000000003" customHeight="1" x14ac:dyDescent="0.3">
      <c r="A6" s="37" t="s">
        <v>1</v>
      </c>
      <c r="B6" s="37" t="s">
        <v>9</v>
      </c>
      <c r="C6" s="37" t="s">
        <v>11</v>
      </c>
      <c r="D6" s="37" t="s">
        <v>8</v>
      </c>
      <c r="E6" s="37" t="s">
        <v>0</v>
      </c>
      <c r="F6" s="43" t="s">
        <v>16</v>
      </c>
      <c r="G6" s="42" t="s">
        <v>37</v>
      </c>
      <c r="H6" s="39" t="s">
        <v>17</v>
      </c>
      <c r="I6" s="39"/>
      <c r="J6" s="39"/>
      <c r="K6" s="45" t="s">
        <v>2</v>
      </c>
      <c r="L6" s="46"/>
      <c r="M6" s="47"/>
      <c r="N6" s="40" t="s">
        <v>18</v>
      </c>
      <c r="O6" s="37" t="s">
        <v>19</v>
      </c>
      <c r="P6" s="30" t="s">
        <v>6</v>
      </c>
    </row>
    <row r="7" spans="1:16" ht="121.2" customHeight="1" x14ac:dyDescent="0.3">
      <c r="A7" s="38"/>
      <c r="B7" s="38"/>
      <c r="C7" s="38"/>
      <c r="D7" s="38"/>
      <c r="E7" s="38"/>
      <c r="F7" s="44"/>
      <c r="G7" s="42"/>
      <c r="H7" s="27" t="s">
        <v>38</v>
      </c>
      <c r="I7" s="27" t="s">
        <v>39</v>
      </c>
      <c r="J7" s="27" t="s">
        <v>40</v>
      </c>
      <c r="K7" s="6" t="s">
        <v>12</v>
      </c>
      <c r="L7" s="7" t="s">
        <v>3</v>
      </c>
      <c r="M7" s="7" t="s">
        <v>10</v>
      </c>
      <c r="N7" s="41"/>
      <c r="O7" s="38"/>
      <c r="P7" s="31"/>
    </row>
    <row r="8" spans="1:16" ht="15" customHeight="1" x14ac:dyDescent="0.3">
      <c r="A8" s="8">
        <v>1</v>
      </c>
      <c r="B8" s="8">
        <v>2</v>
      </c>
      <c r="C8" s="8">
        <v>3</v>
      </c>
      <c r="D8" s="8">
        <v>4</v>
      </c>
      <c r="E8" s="8">
        <v>5</v>
      </c>
      <c r="F8" s="8">
        <v>6</v>
      </c>
      <c r="G8" s="8">
        <v>7</v>
      </c>
      <c r="H8" s="8">
        <v>8</v>
      </c>
      <c r="I8" s="8">
        <v>9</v>
      </c>
      <c r="J8" s="8">
        <v>10</v>
      </c>
      <c r="K8" s="8">
        <v>12</v>
      </c>
      <c r="L8" s="8">
        <v>13</v>
      </c>
      <c r="M8" s="8">
        <v>14</v>
      </c>
      <c r="N8" s="8">
        <v>15</v>
      </c>
      <c r="O8" s="8">
        <v>16</v>
      </c>
      <c r="P8" s="8">
        <v>17</v>
      </c>
    </row>
    <row r="9" spans="1:16" ht="138" x14ac:dyDescent="0.3">
      <c r="A9" s="9">
        <v>1</v>
      </c>
      <c r="B9" s="24" t="s">
        <v>21</v>
      </c>
      <c r="C9" s="25" t="s">
        <v>22</v>
      </c>
      <c r="D9" s="9" t="s">
        <v>23</v>
      </c>
      <c r="E9" s="26">
        <v>60</v>
      </c>
      <c r="F9" s="23" t="s">
        <v>13</v>
      </c>
      <c r="G9" s="23" t="s">
        <v>13</v>
      </c>
      <c r="H9" s="21">
        <v>690</v>
      </c>
      <c r="I9" s="23">
        <v>690</v>
      </c>
      <c r="J9" s="23">
        <v>680</v>
      </c>
      <c r="K9" s="21">
        <f t="shared" ref="K9:K16" si="0">AVERAGE(H9:J9)</f>
        <v>686.66666666666663</v>
      </c>
      <c r="L9" s="21">
        <f t="shared" ref="L9:L16" si="1">STDEV(H9:J9)</f>
        <v>5.7735026918962573</v>
      </c>
      <c r="M9" s="21">
        <f t="shared" ref="M9:M16" si="2">L9/K9*100</f>
        <v>0.84080136289751328</v>
      </c>
      <c r="N9" s="10">
        <f t="shared" ref="N9:N16" si="3">MIN(F9:J9)</f>
        <v>680</v>
      </c>
      <c r="O9" s="21">
        <v>680</v>
      </c>
      <c r="P9" s="11">
        <f t="shared" ref="P9:P16" si="4">O9*E9</f>
        <v>40800</v>
      </c>
    </row>
    <row r="10" spans="1:16" ht="138" x14ac:dyDescent="0.3">
      <c r="A10" s="9">
        <v>2</v>
      </c>
      <c r="B10" s="24" t="s">
        <v>21</v>
      </c>
      <c r="C10" s="25" t="s">
        <v>24</v>
      </c>
      <c r="D10" s="9" t="s">
        <v>23</v>
      </c>
      <c r="E10" s="26">
        <v>30</v>
      </c>
      <c r="F10" s="23" t="s">
        <v>13</v>
      </c>
      <c r="G10" s="23" t="s">
        <v>13</v>
      </c>
      <c r="H10" s="21">
        <v>690</v>
      </c>
      <c r="I10" s="23">
        <v>690</v>
      </c>
      <c r="J10" s="23">
        <v>680</v>
      </c>
      <c r="K10" s="21">
        <f t="shared" si="0"/>
        <v>686.66666666666663</v>
      </c>
      <c r="L10" s="21">
        <f t="shared" si="1"/>
        <v>5.7735026918962573</v>
      </c>
      <c r="M10" s="21">
        <f t="shared" si="2"/>
        <v>0.84080136289751328</v>
      </c>
      <c r="N10" s="10">
        <f t="shared" si="3"/>
        <v>680</v>
      </c>
      <c r="O10" s="21">
        <v>680</v>
      </c>
      <c r="P10" s="11">
        <f t="shared" si="4"/>
        <v>20400</v>
      </c>
    </row>
    <row r="11" spans="1:16" ht="138" x14ac:dyDescent="0.3">
      <c r="A11" s="9">
        <v>3</v>
      </c>
      <c r="B11" s="24" t="s">
        <v>21</v>
      </c>
      <c r="C11" s="25" t="s">
        <v>25</v>
      </c>
      <c r="D11" s="9" t="s">
        <v>23</v>
      </c>
      <c r="E11" s="26">
        <v>30</v>
      </c>
      <c r="F11" s="23" t="s">
        <v>13</v>
      </c>
      <c r="G11" s="23" t="s">
        <v>13</v>
      </c>
      <c r="H11" s="21">
        <v>690</v>
      </c>
      <c r="I11" s="23">
        <v>690</v>
      </c>
      <c r="J11" s="23">
        <v>680</v>
      </c>
      <c r="K11" s="21">
        <f t="shared" si="0"/>
        <v>686.66666666666663</v>
      </c>
      <c r="L11" s="21">
        <f t="shared" si="1"/>
        <v>5.7735026918962573</v>
      </c>
      <c r="M11" s="21">
        <f t="shared" si="2"/>
        <v>0.84080136289751328</v>
      </c>
      <c r="N11" s="10">
        <f t="shared" si="3"/>
        <v>680</v>
      </c>
      <c r="O11" s="21">
        <v>680</v>
      </c>
      <c r="P11" s="11">
        <f t="shared" si="4"/>
        <v>20400</v>
      </c>
    </row>
    <row r="12" spans="1:16" ht="96.6" x14ac:dyDescent="0.3">
      <c r="A12" s="9">
        <v>4</v>
      </c>
      <c r="B12" s="24" t="s">
        <v>26</v>
      </c>
      <c r="C12" s="25" t="s">
        <v>27</v>
      </c>
      <c r="D12" s="9" t="s">
        <v>23</v>
      </c>
      <c r="E12" s="26">
        <v>40</v>
      </c>
      <c r="F12" s="23" t="s">
        <v>13</v>
      </c>
      <c r="G12" s="23" t="s">
        <v>13</v>
      </c>
      <c r="H12" s="21">
        <v>400</v>
      </c>
      <c r="I12" s="23">
        <v>400</v>
      </c>
      <c r="J12" s="23">
        <v>410</v>
      </c>
      <c r="K12" s="21">
        <f t="shared" si="0"/>
        <v>403.33333333333331</v>
      </c>
      <c r="L12" s="21">
        <f t="shared" si="1"/>
        <v>5.7735026918962582</v>
      </c>
      <c r="M12" s="21">
        <f t="shared" si="2"/>
        <v>1.4314469484040311</v>
      </c>
      <c r="N12" s="10">
        <f t="shared" si="3"/>
        <v>400</v>
      </c>
      <c r="O12" s="21">
        <v>400</v>
      </c>
      <c r="P12" s="11">
        <f t="shared" si="4"/>
        <v>16000</v>
      </c>
    </row>
    <row r="13" spans="1:16" ht="96.6" x14ac:dyDescent="0.3">
      <c r="A13" s="9">
        <v>5</v>
      </c>
      <c r="B13" s="24" t="s">
        <v>28</v>
      </c>
      <c r="C13" s="25" t="s">
        <v>29</v>
      </c>
      <c r="D13" s="9" t="s">
        <v>30</v>
      </c>
      <c r="E13" s="26">
        <v>5</v>
      </c>
      <c r="F13" s="23" t="s">
        <v>13</v>
      </c>
      <c r="G13" s="23" t="s">
        <v>13</v>
      </c>
      <c r="H13" s="21">
        <v>160</v>
      </c>
      <c r="I13" s="23">
        <v>160</v>
      </c>
      <c r="J13" s="23">
        <v>160</v>
      </c>
      <c r="K13" s="21">
        <f t="shared" si="0"/>
        <v>160</v>
      </c>
      <c r="L13" s="21">
        <f t="shared" si="1"/>
        <v>0</v>
      </c>
      <c r="M13" s="21">
        <f t="shared" si="2"/>
        <v>0</v>
      </c>
      <c r="N13" s="10">
        <f t="shared" si="3"/>
        <v>160</v>
      </c>
      <c r="O13" s="21">
        <v>160</v>
      </c>
      <c r="P13" s="11">
        <f t="shared" si="4"/>
        <v>800</v>
      </c>
    </row>
    <row r="14" spans="1:16" ht="96.6" x14ac:dyDescent="0.3">
      <c r="A14" s="9">
        <v>6</v>
      </c>
      <c r="B14" s="24" t="s">
        <v>31</v>
      </c>
      <c r="C14" s="25" t="s">
        <v>32</v>
      </c>
      <c r="D14" s="9" t="s">
        <v>30</v>
      </c>
      <c r="E14" s="26">
        <v>10</v>
      </c>
      <c r="F14" s="23">
        <v>39.450000000000003</v>
      </c>
      <c r="G14" s="23" t="s">
        <v>13</v>
      </c>
      <c r="H14" s="21">
        <v>130</v>
      </c>
      <c r="I14" s="23">
        <v>130</v>
      </c>
      <c r="J14" s="23">
        <v>130</v>
      </c>
      <c r="K14" s="21">
        <f t="shared" si="0"/>
        <v>130</v>
      </c>
      <c r="L14" s="21">
        <f>STDEV(F14:J14)</f>
        <v>45.275000000000027</v>
      </c>
      <c r="M14" s="21">
        <f t="shared" si="2"/>
        <v>34.826923076923102</v>
      </c>
      <c r="N14" s="10">
        <f t="shared" si="3"/>
        <v>39.450000000000003</v>
      </c>
      <c r="O14" s="10">
        <v>39.450000000000003</v>
      </c>
      <c r="P14" s="11">
        <f t="shared" si="4"/>
        <v>394.5</v>
      </c>
    </row>
    <row r="15" spans="1:16" ht="96.6" x14ac:dyDescent="0.3">
      <c r="A15" s="9">
        <v>7</v>
      </c>
      <c r="B15" s="24" t="s">
        <v>31</v>
      </c>
      <c r="C15" s="25" t="s">
        <v>33</v>
      </c>
      <c r="D15" s="9" t="s">
        <v>30</v>
      </c>
      <c r="E15" s="26">
        <v>10</v>
      </c>
      <c r="F15" s="23">
        <v>39.450000000000003</v>
      </c>
      <c r="G15" s="23" t="s">
        <v>13</v>
      </c>
      <c r="H15" s="21">
        <v>120</v>
      </c>
      <c r="I15" s="23">
        <v>120</v>
      </c>
      <c r="J15" s="23">
        <v>120</v>
      </c>
      <c r="K15" s="21">
        <f t="shared" si="0"/>
        <v>120</v>
      </c>
      <c r="L15" s="21">
        <f>STDEV(F14:J15)</f>
        <v>39.871586284685804</v>
      </c>
      <c r="M15" s="21">
        <f t="shared" si="2"/>
        <v>33.226321903904839</v>
      </c>
      <c r="N15" s="10">
        <f t="shared" si="3"/>
        <v>39.450000000000003</v>
      </c>
      <c r="O15" s="21">
        <v>39.450000000000003</v>
      </c>
      <c r="P15" s="11">
        <f t="shared" si="4"/>
        <v>394.5</v>
      </c>
    </row>
    <row r="16" spans="1:16" ht="96.6" x14ac:dyDescent="0.3">
      <c r="A16" s="9">
        <v>8</v>
      </c>
      <c r="B16" s="24" t="s">
        <v>28</v>
      </c>
      <c r="C16" s="25" t="s">
        <v>34</v>
      </c>
      <c r="D16" s="9" t="s">
        <v>30</v>
      </c>
      <c r="E16" s="26">
        <v>10</v>
      </c>
      <c r="F16" s="23" t="s">
        <v>13</v>
      </c>
      <c r="G16" s="23" t="s">
        <v>13</v>
      </c>
      <c r="H16" s="21">
        <v>90</v>
      </c>
      <c r="I16" s="23">
        <v>90</v>
      </c>
      <c r="J16" s="23">
        <v>90</v>
      </c>
      <c r="K16" s="21">
        <f t="shared" si="0"/>
        <v>90</v>
      </c>
      <c r="L16" s="21">
        <f t="shared" si="1"/>
        <v>0</v>
      </c>
      <c r="M16" s="21">
        <f t="shared" si="2"/>
        <v>0</v>
      </c>
      <c r="N16" s="10">
        <f t="shared" si="3"/>
        <v>90</v>
      </c>
      <c r="O16" s="21">
        <v>90</v>
      </c>
      <c r="P16" s="11">
        <f t="shared" si="4"/>
        <v>900</v>
      </c>
    </row>
    <row r="17" spans="1:16" ht="19.2" customHeight="1" x14ac:dyDescent="0.3">
      <c r="A17" s="35" t="s">
        <v>4</v>
      </c>
      <c r="B17" s="35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6"/>
      <c r="P17" s="12">
        <f>SUM(P9:P16)</f>
        <v>100089</v>
      </c>
    </row>
    <row r="18" spans="1:16" ht="37.950000000000003" customHeight="1" x14ac:dyDescent="0.3">
      <c r="A18" s="57" t="s">
        <v>15</v>
      </c>
      <c r="B18" s="57"/>
      <c r="C18" s="57"/>
      <c r="D18" s="57"/>
      <c r="E18" s="57"/>
      <c r="F18" s="57"/>
      <c r="G18" s="57"/>
      <c r="H18" s="20">
        <f>P17</f>
        <v>100089</v>
      </c>
      <c r="I18" s="20"/>
      <c r="J18" s="20"/>
      <c r="K18" s="19"/>
      <c r="L18" s="18"/>
      <c r="M18" s="13"/>
      <c r="N18" s="13"/>
      <c r="O18" s="13"/>
      <c r="P18" s="14"/>
    </row>
    <row r="19" spans="1:16" s="4" customFormat="1" ht="51.75" customHeight="1" x14ac:dyDescent="0.25">
      <c r="A19" s="60" t="s">
        <v>41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</row>
    <row r="20" spans="1:16" s="4" customFormat="1" ht="17.25" customHeight="1" x14ac:dyDescent="0.25">
      <c r="A20" s="29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</row>
    <row r="21" spans="1:16" s="4" customFormat="1" ht="32.25" customHeight="1" x14ac:dyDescent="0.25">
      <c r="A21" s="60" t="s">
        <v>53</v>
      </c>
      <c r="B21" s="56"/>
      <c r="C21" s="56"/>
      <c r="D21" s="56"/>
      <c r="E21" s="56"/>
      <c r="F21" s="56"/>
      <c r="G21" s="56"/>
      <c r="H21" s="56"/>
      <c r="I21" s="56"/>
      <c r="J21" s="56"/>
      <c r="K21" s="56"/>
      <c r="L21" s="56"/>
      <c r="M21" s="56"/>
      <c r="N21" s="56"/>
      <c r="O21" s="56"/>
      <c r="P21" s="56"/>
    </row>
    <row r="22" spans="1:16" s="4" customFormat="1" ht="39" customHeight="1" x14ac:dyDescent="0.25">
      <c r="A22" s="55" t="s">
        <v>42</v>
      </c>
      <c r="B22" s="56"/>
      <c r="C22" s="56"/>
      <c r="D22" s="56"/>
      <c r="E22" s="56"/>
      <c r="F22" s="56"/>
      <c r="G22" s="56"/>
      <c r="H22" s="56"/>
      <c r="I22" s="56"/>
      <c r="J22" s="56"/>
      <c r="K22" s="56"/>
      <c r="L22" s="56"/>
      <c r="M22" s="56"/>
      <c r="N22" s="56"/>
      <c r="O22" s="56"/>
      <c r="P22" s="56"/>
    </row>
    <row r="23" spans="1:16" s="4" customFormat="1" ht="36.75" customHeight="1" x14ac:dyDescent="0.25">
      <c r="A23" s="55" t="s">
        <v>43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</row>
    <row r="24" spans="1:16" s="4" customFormat="1" ht="37.5" customHeight="1" x14ac:dyDescent="0.25">
      <c r="A24" s="55" t="s">
        <v>44</v>
      </c>
      <c r="B24" s="56"/>
      <c r="C24" s="56"/>
      <c r="D24" s="56"/>
      <c r="E24" s="56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</row>
    <row r="25" spans="1:16" s="4" customFormat="1" ht="35.25" customHeight="1" x14ac:dyDescent="0.25">
      <c r="A25" s="58" t="s">
        <v>45</v>
      </c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</row>
    <row r="26" spans="1:16" s="4" customFormat="1" ht="37.5" customHeight="1" x14ac:dyDescent="0.25">
      <c r="A26" s="55" t="s">
        <v>46</v>
      </c>
      <c r="B26" s="56"/>
      <c r="C26" s="56"/>
      <c r="D26" s="56"/>
      <c r="E26" s="56"/>
      <c r="F26" s="56"/>
      <c r="G26" s="56"/>
      <c r="H26" s="56"/>
      <c r="I26" s="56"/>
      <c r="J26" s="56"/>
      <c r="K26" s="56"/>
      <c r="L26" s="56"/>
      <c r="M26" s="56"/>
      <c r="N26" s="56"/>
      <c r="O26" s="56"/>
      <c r="P26" s="56"/>
    </row>
    <row r="27" spans="1:16" s="4" customFormat="1" ht="32.25" customHeight="1" x14ac:dyDescent="0.25">
      <c r="A27" s="55" t="s">
        <v>47</v>
      </c>
      <c r="B27" s="56"/>
      <c r="C27" s="56"/>
      <c r="D27" s="56"/>
      <c r="E27" s="56"/>
      <c r="F27" s="56"/>
      <c r="G27" s="56"/>
      <c r="H27" s="56"/>
      <c r="I27" s="56"/>
      <c r="J27" s="56"/>
      <c r="K27" s="56"/>
      <c r="L27" s="56"/>
      <c r="M27" s="56"/>
      <c r="N27" s="56"/>
      <c r="O27" s="56"/>
      <c r="P27" s="56"/>
    </row>
    <row r="28" spans="1:16" s="4" customFormat="1" ht="33.75" customHeight="1" x14ac:dyDescent="0.25">
      <c r="A28" s="55" t="s">
        <v>48</v>
      </c>
      <c r="B28" s="56"/>
      <c r="C28" s="56"/>
      <c r="D28" s="56"/>
      <c r="E28" s="56"/>
      <c r="F28" s="56"/>
      <c r="G28" s="56"/>
      <c r="H28" s="56"/>
      <c r="I28" s="56"/>
      <c r="J28" s="56"/>
      <c r="K28" s="56"/>
      <c r="L28" s="56"/>
      <c r="M28" s="56"/>
      <c r="N28" s="56"/>
      <c r="O28" s="56"/>
      <c r="P28" s="56"/>
    </row>
    <row r="29" spans="1:16" s="4" customFormat="1" ht="13.8" x14ac:dyDescent="0.25">
      <c r="B29" s="15"/>
      <c r="C29" s="15"/>
      <c r="L29" s="28"/>
    </row>
    <row r="30" spans="1:16" s="4" customFormat="1" ht="13.8" x14ac:dyDescent="0.25">
      <c r="B30" s="15" t="s">
        <v>49</v>
      </c>
      <c r="C30" s="15"/>
      <c r="H30" s="4" t="s">
        <v>50</v>
      </c>
      <c r="L30" s="28"/>
    </row>
    <row r="31" spans="1:16" s="4" customFormat="1" ht="13.8" x14ac:dyDescent="0.25">
      <c r="B31" s="15"/>
      <c r="C31" s="15"/>
      <c r="L31" s="28"/>
    </row>
    <row r="32" spans="1:16" s="4" customFormat="1" ht="13.8" x14ac:dyDescent="0.25">
      <c r="B32" s="15" t="s">
        <v>51</v>
      </c>
      <c r="C32" s="15"/>
      <c r="H32" s="4" t="s">
        <v>52</v>
      </c>
      <c r="L32" s="28"/>
    </row>
    <row r="33" spans="1:12" s="4" customFormat="1" ht="13.8" x14ac:dyDescent="0.25">
      <c r="B33" s="15"/>
      <c r="C33" s="15"/>
      <c r="L33" s="28"/>
    </row>
    <row r="34" spans="1:12" s="4" customFormat="1" ht="13.8" x14ac:dyDescent="0.25">
      <c r="A34" s="4" t="s">
        <v>54</v>
      </c>
      <c r="B34" s="15"/>
      <c r="C34" s="15"/>
      <c r="L34" s="28"/>
    </row>
  </sheetData>
  <sheetProtection deleteColumns="0"/>
  <mergeCells count="29">
    <mergeCell ref="A27:P27"/>
    <mergeCell ref="A28:P28"/>
    <mergeCell ref="A18:G18"/>
    <mergeCell ref="A26:P26"/>
    <mergeCell ref="A24:P24"/>
    <mergeCell ref="A25:P25"/>
    <mergeCell ref="A21:P21"/>
    <mergeCell ref="A22:P22"/>
    <mergeCell ref="A19:P19"/>
    <mergeCell ref="A23:P23"/>
    <mergeCell ref="O1:P1"/>
    <mergeCell ref="A2:P2"/>
    <mergeCell ref="G4:P4"/>
    <mergeCell ref="A5:P5"/>
    <mergeCell ref="A3:P3"/>
    <mergeCell ref="P6:P7"/>
    <mergeCell ref="A4:E4"/>
    <mergeCell ref="A17:O17"/>
    <mergeCell ref="O6:O7"/>
    <mergeCell ref="A6:A7"/>
    <mergeCell ref="B6:B7"/>
    <mergeCell ref="H6:J6"/>
    <mergeCell ref="N6:N7"/>
    <mergeCell ref="G6:G7"/>
    <mergeCell ref="D6:D7"/>
    <mergeCell ref="E6:E7"/>
    <mergeCell ref="F6:F7"/>
    <mergeCell ref="C6:C7"/>
    <mergeCell ref="K6:M6"/>
  </mergeCells>
  <pageMargins left="0.19685039370078741" right="0.19685039370078741" top="0.59055118110236227" bottom="0.19685039370078741" header="3.937007874015748E-2" footer="3.937007874015748E-2"/>
  <pageSetup paperSize="9" scale="54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F854B2-53D8-4D39-92B6-DF69830F74E8}">
  <dimension ref="A1"/>
  <sheetViews>
    <sheetView workbookViewId="0"/>
  </sheetViews>
  <sheetFormatPr defaultRowHeight="14.4" x14ac:dyDescent="0.3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НМЦК</vt:lpstr>
      <vt:lpstr>100-р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2026-05-05T12:38:31Z</dcterms:modified>
</cp:coreProperties>
</file>