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cuments\Закупки 2025 - 2026\2026\Электронный магазин\Закупка (совместимых)картриджей для электрографических печатающих устройств\Новый пакет\"/>
    </mc:Choice>
  </mc:AlternateContent>
  <bookViews>
    <workbookView xWindow="0" yWindow="0" windowWidth="14370" windowHeight="122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5" i="1" l="1"/>
  <c r="I36" i="1"/>
  <c r="I37" i="1"/>
  <c r="I34" i="1"/>
  <c r="O35" i="1"/>
  <c r="O36" i="1"/>
  <c r="O37" i="1"/>
  <c r="O34" i="1"/>
  <c r="O38" i="1" s="1"/>
  <c r="H35" i="1"/>
  <c r="M35" i="1" s="1"/>
  <c r="H36" i="1"/>
  <c r="M36" i="1" s="1"/>
  <c r="H37" i="1"/>
  <c r="M37" i="1" s="1"/>
  <c r="H34" i="1"/>
  <c r="M34" i="1" s="1"/>
  <c r="M38" i="1" l="1"/>
  <c r="J36" i="1"/>
  <c r="J34" i="1"/>
  <c r="J37" i="1"/>
  <c r="J35" i="1"/>
</calcChain>
</file>

<file path=xl/sharedStrings.xml><?xml version="1.0" encoding="utf-8"?>
<sst xmlns="http://schemas.openxmlformats.org/spreadsheetml/2006/main" count="49" uniqueCount="45">
  <si>
    <t xml:space="preserve"> № п/п</t>
  </si>
  <si>
    <t>Наименование услуг, оборудования и материалов</t>
  </si>
  <si>
    <t>Код Услуги по ОКПД2/КТРУ</t>
  </si>
  <si>
    <t xml:space="preserve">Стоимость за единицу, в т. ч. НДС  (руб.)
</t>
  </si>
  <si>
    <t>Картридж для электрографических печатающих устройств для ТНМ247</t>
  </si>
  <si>
    <t>20.59.12.120-00000002</t>
  </si>
  <si>
    <t>Картридж для электрографических печатающих устройств для РСМ247</t>
  </si>
  <si>
    <t>Картридж для электрографических печатающих устройств для ТК133</t>
  </si>
  <si>
    <t>Картридж для электрографических печатающих устройств для ТК240</t>
  </si>
  <si>
    <t>20.59.12.120-00000003</t>
  </si>
  <si>
    <t>20.59.12.120-00000004</t>
  </si>
  <si>
    <t>20.59.12.120-00000005</t>
  </si>
  <si>
    <t>Исполнитель 1</t>
  </si>
  <si>
    <t>Исполнитель 2</t>
  </si>
  <si>
    <t>Исполнитель 3</t>
  </si>
  <si>
    <t>Однородность совокупности значений выявленных цен, используемых в расчете Н(М)ЦК</t>
  </si>
  <si>
    <t>Средняя арифметическая цена за единицу &lt;ц&gt;</t>
  </si>
  <si>
    <t>Среднее квадратичное отклонение</t>
  </si>
  <si>
    <t>Коэффициент вариации цен V( %)</t>
  </si>
  <si>
    <t>Кол-во</t>
  </si>
  <si>
    <t>Ед-ца изм.</t>
  </si>
  <si>
    <t>Н(М)ЦК (руб.)</t>
  </si>
  <si>
    <t>Стоимость за единицу  с учетом коэффициента снижения (руб.)</t>
  </si>
  <si>
    <t xml:space="preserve">Н(М)ЦК 
с учетом коэффициента снижения (руб.)
</t>
  </si>
  <si>
    <t>Таблица 1</t>
  </si>
  <si>
    <t>Итого:</t>
  </si>
  <si>
    <t>УТВЕРЖДАЮ 
Директор 
СПб ГКУ ДПО «УМЦ ГО и ЧС»
________________Г. В. Якушкин</t>
  </si>
  <si>
    <t>ИКЗ 262780403794178040100100220000000242</t>
  </si>
  <si>
    <t xml:space="preserve">          Начальная (максимальная) цена контракта сформирована  заказчиком методом сопоставимых рыночных цен (анализа рынка) в соответствии с требованиями статьи 22 Федерального закона от 05.04.2013 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утверждённых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заключаемого с единственным поставщиком (подрядчиком, исполнителем)» с учётом расходов на перевозку до места назначения, страхование, уплату таможенных пошлин, налогов и других обязательных платежей, в том числе НДС.</t>
  </si>
  <si>
    <t>Итого НМЦК составляет:</t>
  </si>
  <si>
    <t xml:space="preserve">Расчет НМЦК </t>
  </si>
  <si>
    <t>Используемый метод определения НМЦК с обоснованием:</t>
  </si>
  <si>
    <t>Дата подготовки обоснованияНМЦК:</t>
  </si>
  <si>
    <t>ОБОСНОВАНИЕ НАЧАЛЬНОЙ (МАКСИМАЛЬНОЙ) ЦЕНЫ КОНТРАКТА, ЗАКЛЮЧАЕМОГО С ЕДИНСТВЕННЫМ                                                    ПОСТАВЩИКОМ (ПОДРЯДЧИКОМ, ИСПОЛНИТЕЛЕМ)</t>
  </si>
  <si>
    <t xml:space="preserve">Основные характеристики объекта закупки: </t>
  </si>
  <si>
    <t>В соответствии со сведениями о функциональных, технических и качественных, эксплуатационных характеристиках объекта закупки в Приложение № 1 к спецификации / описанию объекта закупки (техническому заданию) к государственному контракту</t>
  </si>
  <si>
    <t>ПОСТАВКА КАРТРИДЖЕЙ ДЛЯ ЭЛЕКТРОГРАФИЧЕСКИХ ПЕЧАТАЮЩИХ УСТРОЙСТВ                                                                                                         (далее – Товар) для нужд СПБ ГКУ ДПО «УМЦ ГО и ЧС»</t>
  </si>
  <si>
    <t>шт.</t>
  </si>
  <si>
    <t>Х</t>
  </si>
  <si>
    <t>Специалист по закупкам сектора закупок ОМТС                                                                                                                                          А. А. Столетов</t>
  </si>
  <si>
    <r>
      <rPr>
        <sz val="9"/>
        <color theme="1"/>
        <rFont val="Times New Roman"/>
        <family val="1"/>
        <charset val="204"/>
      </rPr>
      <t>В соответствии с пунктом 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</t>
    </r>
    <r>
      <rPr>
        <sz val="8"/>
        <color theme="1"/>
        <rFont val="Times New Roman"/>
        <family val="2"/>
        <charset val="204"/>
      </rPr>
      <t xml:space="preserve">
где: 
V – коэффициент вариации;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                                                                     - среднее квадратичное отклонение;
       – цена единицы товара, работы, услуги, указанная в источнике с номером i;
&lt;ц&gt; – средняя арифметическая величина цены единицы товара, работы, услуги;
n – количество значений, используемых в расчете.
</t>
    </r>
    <r>
      <rPr>
        <sz val="9"/>
        <color theme="1"/>
        <rFont val="Times New Roman"/>
        <family val="1"/>
        <charset val="204"/>
      </rPr>
      <t xml:space="preserve">В соответствии с пунктом 3.21 Методических рекомендаций НМЦК методом сопоставимых рыночных цен (анализа рынка) определяется по формуле:
</t>
    </r>
    <r>
      <rPr>
        <sz val="8"/>
        <color theme="1"/>
        <rFont val="Times New Roman"/>
        <family val="2"/>
        <charset val="204"/>
      </rPr>
      <t xml:space="preserve">
где:   – НМЦК, определяемая методом сопоставимых рыночных цен (анализа рынка);
v – количество (объем) закупаемого товара (работы, услуги);
n – количество значений, используемых в расчете;
i – номер источника ценовой информации;
,  –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
</t>
    </r>
  </si>
  <si>
    <r>
      <t xml:space="preserve">Исполнитель 4  </t>
    </r>
    <r>
      <rPr>
        <b/>
        <sz val="10"/>
        <color rgb="FF0070C0"/>
        <rFont val="Times New Roman"/>
        <family val="1"/>
        <charset val="204"/>
      </rPr>
      <t>1782547942926000003</t>
    </r>
    <r>
      <rPr>
        <b/>
        <sz val="10"/>
        <color theme="1"/>
        <rFont val="Times New Roman"/>
        <family val="1"/>
        <charset val="204"/>
      </rPr>
      <t xml:space="preserve">            </t>
    </r>
  </si>
  <si>
    <t>195 041.50 руб.</t>
  </si>
  <si>
    <r>
      <t xml:space="preserve">На основании проведенного анализа рынка и расчетов,  начальная (максимальная) цена контракта принимается в размере: </t>
    </r>
    <r>
      <rPr>
        <b/>
        <sz val="10"/>
        <color theme="1"/>
        <rFont val="Times New Roman"/>
        <family val="1"/>
        <charset val="204"/>
      </rPr>
      <t xml:space="preserve">195 041.50 (Сто девяносто пять тысяч сорок один рубль 50 копеек).
</t>
    </r>
  </si>
  <si>
    <r>
      <t>.</t>
    </r>
    <r>
      <rPr>
        <b/>
        <sz val="9"/>
        <color theme="1"/>
        <rFont val="Times New Roman"/>
        <family val="1"/>
        <charset val="204"/>
      </rPr>
      <t>Метод сопоставимых рыночных цен (анализа рынка).</t>
    </r>
    <r>
      <rPr>
        <sz val="9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Для объекта, закупки который включает товары, указанные в п. 205 Приложения № 2 Постановления Правительства РФ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ППР № 1875) установлены особенности определения НМЦК. Особенностями определения цен, установленными абз. 2 пп. «в» п. 7 ППР № 1875 Заказчиком в соотвествии пп.  «г» п. 7 ППР № 1875 не применяются, так как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рублей.                                                                                                                                                                                                   По запросу цен товаров, работ, услуг в соотвествии с письмом Заказчика  № 05-64-26/26-0 от 31.03.2026 г. "О предоставлении информациив", направленным Заказчиком по реестру рассылок по эл. почте не менее 5-ти поставщикам , а также в ЕИС № 0372100048926000016  (размещено 31.03.2026 15:53  МСК) коммерческие предложения не поступили.                                                                                                                                                                                                                                      По запросу от 01.04.2026 г. (9:42) на ЭТП "Росэлторг" предоставить ценову информацию по 5-ти поставщикам  из реестра исполненых контрактов коммерческие предложения не поступили.                                                                                                                                                                                                                                                 Заказчиком также осуществлен запрос ценовой информации о стоимости товара исх. № 05-64-26/26-0 от 31.03.2026 г., направленный единственному потенциальныму поставщику в ГИСП РФ (Заявка № 214300 от 01.04.2026, реестровый номер заявки в ГИСП № 180558). На осуществленный запрос  коммерческое предложение не поступило.
Для определения начальной (максимальной) цены контракта в качестве источников ценовой информации были использованы: ценовые  предложениями товаров на сайтах в сети интернет с 14.04. -20.04.2026 г. от 3-х Поставщиков: </t>
    </r>
    <r>
      <rPr>
        <sz val="8"/>
        <color theme="1"/>
        <rFont val="Times New Roman"/>
        <family val="1"/>
        <charset val="204"/>
      </rPr>
      <t xml:space="preserve">
1) - https://cartridge.ru/catalog/kartridzh-sp-thm247-dlya-katyusha-chernyy/?ysclid=mo2tdbcico224972491; https://cartridge.ru/catalog/fotobaraban-sp-pcm247-dlya-katyusha-chernyy/; https://cartridge.ru/catalog/kartridzh-sp-tk133-dlya-katyusha-chernyy/; https://cartridge.ru/catalog/kartridzh-sp-tk240x-dlya-katyusha-chernyy/. 
2) https://www.xcom-shop.ru/sakura_thm247_1219101.html; https://www.xcom-shop.ru/nvp_nv-pcm247du_1195851.html; https://www.xcom-shop.ru/nvp_nv-tk133_1195853.htm; https://www.xcom-shop.ru/nvp_nv-tk240x_1268196.html  
3) ttps://printmall.ru/catalog/sovmestimye_toner_kartridzhi_katyusha/kartridzh_sakura_dlya_katyusha_katusha_r247_m247_chernyy_13000_k_thm247/#desc; https://www.vseinstrumenti.ru/product/fotobaraban-solution-print-sp-pcm247-dlya-katyusha-chernyj-353632-18623208/?utm_source=yandex&amp;utm_medium=cpc&amp;utm_campaign=103692937%7Cdsa_na_na_na_rf_Unikalnye-tovary-fid_prochie-mesta-pokaza&amp;utm_content=15579851430&amp;utm_term=ST:search%7CS:yandex.ru%7CAP:no%7CPT:premium%7CP:1%7CDT:desktop%7CRI:2%7CCI:103692937%7CGI:5363760622%7CPI:52956617408%7CAI:15579851430%7CRT:52956617408%7CKW:---autotargeting%7CRN:Санкт-Петербург&amp;referrer=reattribution=1&amp;yclid=7654509322654187519&amp;utm_referrer=https://yandex.ru/; ttps://printmall.ru/catalog/sovmestimye_toner_kartridzhi_katyusha/kartridzh_sakura_dlya_katusha_p133_m133_chernyy_3000k_tk133/;  https://printmall.ru/catalog/sovmestimye_toner_kartridzhi_katyusha/toner_kartridzh_sakura_dlya_katyusha_m240_chernyy_9k_tk240x/#desc.                                                                        Стоимость доставки товара состовляет от 0 руб. до 536 руб. или менее 0,3% цены контракта и не оказывает существенного влияния на формирование НМЦК (https://cartridge.ru/info/delivery/; https://www.xcom-shop.ru/delivery/; https://printmall.ru/delivery/).                                                                                                                                Заказчиком дополнительно проведен мониторинг ценовой информации по исполненным контрактам в ЕИС (без нарушений) и применена цена по п. 1 расчета  по контракту № 1782547942926000003 (https://zakupki.gov.ru/epz/contract/contractCard/common-info.html?reestrNumber=1782547942926000003 . </t>
    </r>
    <r>
      <rPr>
        <sz val="9"/>
        <color theme="1"/>
        <rFont val="Times New Roman"/>
        <family val="2"/>
        <charset val="204"/>
      </rPr>
      <t xml:space="preserve">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</si>
</sst>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Times New Roman"/>
      <family val="2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2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2"/>
      <charset val="204"/>
    </font>
    <font>
      <b/>
      <sz val="10"/>
      <color rgb="FF0070C0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top"/>
    </xf>
    <xf numFmtId="0" fontId="2" fillId="0" borderId="15" xfId="0" applyFont="1" applyBorder="1" applyAlignment="1">
      <alignment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top" wrapText="1"/>
    </xf>
    <xf numFmtId="4" fontId="2" fillId="0" borderId="1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15" xfId="0" applyNumberFormat="1" applyFont="1" applyBorder="1" applyAlignment="1">
      <alignment horizontal="center" vertical="center"/>
    </xf>
    <xf numFmtId="4" fontId="2" fillId="2" borderId="20" xfId="0" applyNumberFormat="1" applyFont="1" applyFill="1" applyBorder="1"/>
    <xf numFmtId="4" fontId="2" fillId="2" borderId="20" xfId="0" applyNumberFormat="1" applyFont="1" applyFill="1" applyBorder="1" applyAlignment="1">
      <alignment horizontal="center"/>
    </xf>
    <xf numFmtId="4" fontId="2" fillId="2" borderId="21" xfId="0" applyNumberFormat="1" applyFont="1" applyFill="1" applyBorder="1"/>
    <xf numFmtId="4" fontId="2" fillId="2" borderId="11" xfId="0" applyNumberFormat="1" applyFont="1" applyFill="1" applyBorder="1" applyAlignment="1">
      <alignment horizontal="center" vertical="center"/>
    </xf>
    <xf numFmtId="4" fontId="2" fillId="2" borderId="12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4" fontId="0" fillId="0" borderId="16" xfId="0" applyNumberFormat="1" applyBorder="1" applyAlignment="1">
      <alignment horizontal="center" vertical="center"/>
    </xf>
    <xf numFmtId="4" fontId="0" fillId="0" borderId="17" xfId="0" applyNumberFormat="1" applyBorder="1" applyAlignment="1">
      <alignment horizontal="center" vertical="center"/>
    </xf>
    <xf numFmtId="4" fontId="0" fillId="0" borderId="18" xfId="0" applyNumberForma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14" fontId="0" fillId="0" borderId="8" xfId="0" applyNumberForma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3" fillId="2" borderId="19" xfId="0" applyFont="1" applyFill="1" applyBorder="1" applyAlignment="1">
      <alignment horizontal="right"/>
    </xf>
    <xf numFmtId="0" fontId="3" fillId="2" borderId="20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/>
    </xf>
    <xf numFmtId="0" fontId="3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1" fillId="0" borderId="5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400050</xdr:colOff>
      <xdr:row>40</xdr:row>
      <xdr:rowOff>457201</xdr:rowOff>
    </xdr:from>
    <xdr:to>
      <xdr:col>4</xdr:col>
      <xdr:colOff>142875</xdr:colOff>
      <xdr:row>40</xdr:row>
      <xdr:rowOff>810451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2150" y="12144376"/>
          <a:ext cx="1019175" cy="353250"/>
        </a:xfrm>
        <a:prstGeom prst="rect">
          <a:avLst/>
        </a:prstGeom>
      </xdr:spPr>
    </xdr:pic>
    <xdr:clientData/>
  </xdr:twoCellAnchor>
  <xdr:twoCellAnchor editAs="oneCell">
    <xdr:from>
      <xdr:col>10</xdr:col>
      <xdr:colOff>123825</xdr:colOff>
      <xdr:row>40</xdr:row>
      <xdr:rowOff>1600201</xdr:rowOff>
    </xdr:from>
    <xdr:to>
      <xdr:col>13</xdr:col>
      <xdr:colOff>369277</xdr:colOff>
      <xdr:row>40</xdr:row>
      <xdr:rowOff>1968063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3275" y="13287376"/>
          <a:ext cx="1524000" cy="367862"/>
        </a:xfrm>
        <a:prstGeom prst="rect">
          <a:avLst/>
        </a:prstGeom>
      </xdr:spPr>
    </xdr:pic>
    <xdr:clientData/>
  </xdr:twoCellAnchor>
  <xdr:twoCellAnchor editAs="oneCell">
    <xdr:from>
      <xdr:col>1</xdr:col>
      <xdr:colOff>485775</xdr:colOff>
      <xdr:row>40</xdr:row>
      <xdr:rowOff>704849</xdr:rowOff>
    </xdr:from>
    <xdr:to>
      <xdr:col>2</xdr:col>
      <xdr:colOff>200024</xdr:colOff>
      <xdr:row>40</xdr:row>
      <xdr:rowOff>1063868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2392024"/>
          <a:ext cx="1047749" cy="35901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19051</xdr:colOff>
      <xdr:row>40</xdr:row>
      <xdr:rowOff>942975</xdr:rowOff>
    </xdr:from>
    <xdr:to>
      <xdr:col>0</xdr:col>
      <xdr:colOff>161925</xdr:colOff>
      <xdr:row>40</xdr:row>
      <xdr:rowOff>1157907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12630150"/>
          <a:ext cx="142874" cy="2149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zoomScale="130" zoomScaleNormal="130" workbookViewId="0">
      <selection activeCell="D25" sqref="D25:O25"/>
    </sheetView>
  </sheetViews>
  <sheetFormatPr defaultRowHeight="15" x14ac:dyDescent="0.25"/>
  <cols>
    <col min="1" max="1" width="3.42578125" customWidth="1"/>
    <col min="2" max="2" width="20" customWidth="1"/>
    <col min="3" max="3" width="7.42578125" customWidth="1"/>
    <col min="4" max="4" width="11.7109375" customWidth="1"/>
    <col min="5" max="5" width="11.85546875" customWidth="1"/>
    <col min="6" max="6" width="12" customWidth="1"/>
    <col min="7" max="7" width="12.28515625" customWidth="1"/>
    <col min="8" max="8" width="10" customWidth="1"/>
    <col min="9" max="9" width="8.28515625" customWidth="1"/>
    <col min="11" max="11" width="4.7109375" customWidth="1"/>
    <col min="12" max="12" width="4.85546875" customWidth="1"/>
    <col min="13" max="13" width="9.7109375" customWidth="1"/>
    <col min="14" max="14" width="10.28515625" customWidth="1"/>
    <col min="15" max="15" width="9.7109375" customWidth="1"/>
  </cols>
  <sheetData>
    <row r="1" spans="1:15" ht="57.75" customHeight="1" x14ac:dyDescent="0.25">
      <c r="A1" s="48" t="s">
        <v>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3" spans="1:15" ht="32.25" customHeight="1" x14ac:dyDescent="0.25">
      <c r="A3" s="50" t="s">
        <v>33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</row>
    <row r="5" spans="1:15" ht="31.5" customHeight="1" x14ac:dyDescent="0.25">
      <c r="A5" s="50" t="s">
        <v>36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</row>
    <row r="6" spans="1:15" x14ac:dyDescent="0.25">
      <c r="A6" s="51" t="s">
        <v>27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</row>
    <row r="11" spans="1:15" ht="87" customHeight="1" x14ac:dyDescent="0.25">
      <c r="A11" s="52" t="s">
        <v>28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15" ht="16.5" customHeight="1" x14ac:dyDescent="0.25"/>
    <row r="23" spans="1:15" ht="15.75" thickBot="1" x14ac:dyDescent="0.3"/>
    <row r="24" spans="1:15" ht="33.75" customHeight="1" x14ac:dyDescent="0.25">
      <c r="A24" s="57" t="s">
        <v>34</v>
      </c>
      <c r="B24" s="58"/>
      <c r="C24" s="58"/>
      <c r="D24" s="59" t="s">
        <v>35</v>
      </c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60"/>
    </row>
    <row r="25" spans="1:15" ht="409.5" customHeight="1" x14ac:dyDescent="0.25">
      <c r="A25" s="53" t="s">
        <v>31</v>
      </c>
      <c r="B25" s="54"/>
      <c r="C25" s="54"/>
      <c r="D25" s="61" t="s">
        <v>44</v>
      </c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2"/>
    </row>
    <row r="26" spans="1:15" ht="17.25" customHeight="1" x14ac:dyDescent="0.25">
      <c r="A26" s="53" t="s">
        <v>30</v>
      </c>
      <c r="B26" s="54"/>
      <c r="C26" s="54"/>
      <c r="D26" s="55" t="s">
        <v>24</v>
      </c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6"/>
    </row>
    <row r="27" spans="1:15" ht="17.25" customHeight="1" x14ac:dyDescent="0.25">
      <c r="A27" s="53" t="s">
        <v>29</v>
      </c>
      <c r="B27" s="54"/>
      <c r="C27" s="54"/>
      <c r="D27" s="55" t="s">
        <v>42</v>
      </c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6"/>
    </row>
    <row r="28" spans="1:15" ht="16.5" customHeight="1" thickBot="1" x14ac:dyDescent="0.3">
      <c r="A28" s="32" t="s">
        <v>32</v>
      </c>
      <c r="B28" s="33"/>
      <c r="C28" s="33"/>
      <c r="D28" s="34">
        <v>46148</v>
      </c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6"/>
    </row>
    <row r="31" spans="1:15" ht="15.75" thickBot="1" x14ac:dyDescent="0.3">
      <c r="A31" s="47" t="s">
        <v>24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</row>
    <row r="32" spans="1:15" ht="42" customHeight="1" x14ac:dyDescent="0.25">
      <c r="A32" s="39" t="s">
        <v>0</v>
      </c>
      <c r="B32" s="41" t="s">
        <v>1</v>
      </c>
      <c r="C32" s="41" t="s">
        <v>2</v>
      </c>
      <c r="D32" s="41" t="s">
        <v>3</v>
      </c>
      <c r="E32" s="43"/>
      <c r="F32" s="43"/>
      <c r="G32" s="43"/>
      <c r="H32" s="44" t="s">
        <v>15</v>
      </c>
      <c r="I32" s="44"/>
      <c r="J32" s="44"/>
      <c r="K32" s="41" t="s">
        <v>19</v>
      </c>
      <c r="L32" s="41" t="s">
        <v>20</v>
      </c>
      <c r="M32" s="41" t="s">
        <v>21</v>
      </c>
      <c r="N32" s="41" t="s">
        <v>22</v>
      </c>
      <c r="O32" s="45" t="s">
        <v>23</v>
      </c>
    </row>
    <row r="33" spans="1:15" ht="71.25" customHeight="1" thickBot="1" x14ac:dyDescent="0.3">
      <c r="A33" s="40"/>
      <c r="B33" s="42"/>
      <c r="C33" s="42"/>
      <c r="D33" s="13" t="s">
        <v>12</v>
      </c>
      <c r="E33" s="13" t="s">
        <v>13</v>
      </c>
      <c r="F33" s="13" t="s">
        <v>14</v>
      </c>
      <c r="G33" s="13" t="s">
        <v>41</v>
      </c>
      <c r="H33" s="14" t="s">
        <v>16</v>
      </c>
      <c r="I33" s="13" t="s">
        <v>17</v>
      </c>
      <c r="J33" s="13" t="s">
        <v>18</v>
      </c>
      <c r="K33" s="42"/>
      <c r="L33" s="42"/>
      <c r="M33" s="42"/>
      <c r="N33" s="42"/>
      <c r="O33" s="46"/>
    </row>
    <row r="34" spans="1:15" ht="57.75" customHeight="1" x14ac:dyDescent="0.25">
      <c r="A34" s="4">
        <v>1</v>
      </c>
      <c r="B34" s="5" t="s">
        <v>4</v>
      </c>
      <c r="C34" s="6" t="s">
        <v>5</v>
      </c>
      <c r="D34" s="15">
        <v>2640</v>
      </c>
      <c r="E34" s="15">
        <v>2645</v>
      </c>
      <c r="F34" s="15">
        <v>2687</v>
      </c>
      <c r="G34" s="15">
        <v>1692.39</v>
      </c>
      <c r="H34" s="21">
        <f>ROUND(AVERAGE(D34:G34),2)</f>
        <v>2416.1</v>
      </c>
      <c r="I34" s="21">
        <f>_xlfn.STDEV.S(D34:G34)</f>
        <v>482.93180818655486</v>
      </c>
      <c r="J34" s="21">
        <f>ROUND(I34/H34*100,2)</f>
        <v>19.989999999999998</v>
      </c>
      <c r="K34" s="7">
        <v>45</v>
      </c>
      <c r="L34" s="7" t="s">
        <v>37</v>
      </c>
      <c r="M34" s="21">
        <f>ROUND(H34*K34,2)</f>
        <v>108724.5</v>
      </c>
      <c r="N34" s="15"/>
      <c r="O34" s="22">
        <f>ROUND(N34*K34,2)</f>
        <v>0</v>
      </c>
    </row>
    <row r="35" spans="1:15" ht="55.5" customHeight="1" x14ac:dyDescent="0.25">
      <c r="A35" s="3">
        <v>2</v>
      </c>
      <c r="B35" s="1" t="s">
        <v>6</v>
      </c>
      <c r="C35" s="2" t="s">
        <v>9</v>
      </c>
      <c r="D35" s="16">
        <v>2640</v>
      </c>
      <c r="E35" s="15">
        <v>3732</v>
      </c>
      <c r="F35" s="15">
        <v>3854</v>
      </c>
      <c r="G35" s="15"/>
      <c r="H35" s="21">
        <f t="shared" ref="H35:H37" si="0">ROUND(AVERAGE(D35:G35),2)</f>
        <v>3408.67</v>
      </c>
      <c r="I35" s="21">
        <f t="shared" ref="I35:I37" si="1">_xlfn.STDEV.S(D35:G35)</f>
        <v>668.47388380798554</v>
      </c>
      <c r="J35" s="21">
        <f t="shared" ref="J35:J37" si="2">ROUND(I35/H35*100,2)</f>
        <v>19.61</v>
      </c>
      <c r="K35" s="8">
        <v>17</v>
      </c>
      <c r="L35" s="7" t="s">
        <v>37</v>
      </c>
      <c r="M35" s="21">
        <f t="shared" ref="M35:M37" si="3">ROUND(H35*K35,2)</f>
        <v>57947.39</v>
      </c>
      <c r="N35" s="16"/>
      <c r="O35" s="22">
        <f t="shared" ref="O35:O37" si="4">ROUND(N35*K35,2)</f>
        <v>0</v>
      </c>
    </row>
    <row r="36" spans="1:15" ht="57" customHeight="1" x14ac:dyDescent="0.25">
      <c r="A36" s="3">
        <v>3</v>
      </c>
      <c r="B36" s="1" t="s">
        <v>7</v>
      </c>
      <c r="C36" s="2" t="s">
        <v>10</v>
      </c>
      <c r="D36" s="16">
        <v>1100</v>
      </c>
      <c r="E36" s="15">
        <v>899</v>
      </c>
      <c r="F36" s="15">
        <v>874</v>
      </c>
      <c r="G36" s="15"/>
      <c r="H36" s="21">
        <f t="shared" si="0"/>
        <v>957.67</v>
      </c>
      <c r="I36" s="21">
        <f t="shared" si="1"/>
        <v>123.89646215018917</v>
      </c>
      <c r="J36" s="21">
        <f t="shared" si="2"/>
        <v>12.94</v>
      </c>
      <c r="K36" s="8">
        <v>2</v>
      </c>
      <c r="L36" s="7" t="s">
        <v>37</v>
      </c>
      <c r="M36" s="21">
        <f t="shared" si="3"/>
        <v>1915.34</v>
      </c>
      <c r="N36" s="16"/>
      <c r="O36" s="22">
        <f t="shared" si="4"/>
        <v>0</v>
      </c>
    </row>
    <row r="37" spans="1:15" ht="60" customHeight="1" thickBot="1" x14ac:dyDescent="0.3">
      <c r="A37" s="9">
        <v>4</v>
      </c>
      <c r="B37" s="10" t="s">
        <v>8</v>
      </c>
      <c r="C37" s="11" t="s">
        <v>11</v>
      </c>
      <c r="D37" s="17">
        <v>1430</v>
      </c>
      <c r="E37" s="15">
        <v>1404</v>
      </c>
      <c r="F37" s="15">
        <v>1343</v>
      </c>
      <c r="G37" s="15"/>
      <c r="H37" s="21">
        <f t="shared" si="0"/>
        <v>1392.33</v>
      </c>
      <c r="I37" s="21">
        <f t="shared" si="1"/>
        <v>44.657959350303202</v>
      </c>
      <c r="J37" s="21">
        <f t="shared" si="2"/>
        <v>3.21</v>
      </c>
      <c r="K37" s="12">
        <v>19</v>
      </c>
      <c r="L37" s="7" t="s">
        <v>37</v>
      </c>
      <c r="M37" s="21">
        <f t="shared" si="3"/>
        <v>26454.27</v>
      </c>
      <c r="N37" s="17"/>
      <c r="O37" s="22">
        <f t="shared" si="4"/>
        <v>0</v>
      </c>
    </row>
    <row r="38" spans="1:15" ht="15.75" thickBot="1" x14ac:dyDescent="0.3">
      <c r="A38" s="37" t="s">
        <v>25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18">
        <f>SUM(M34:M37)</f>
        <v>195041.5</v>
      </c>
      <c r="N38" s="19" t="s">
        <v>38</v>
      </c>
      <c r="O38" s="20">
        <f>SUM(O34:O37)</f>
        <v>0</v>
      </c>
    </row>
    <row r="39" spans="1:15" ht="42" customHeight="1" thickBot="1" x14ac:dyDescent="0.3">
      <c r="A39" s="23" t="s">
        <v>43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5"/>
      <c r="M39" s="26">
        <v>195041.5</v>
      </c>
      <c r="N39" s="27"/>
      <c r="O39" s="28"/>
    </row>
    <row r="41" spans="1:15" ht="217.5" customHeight="1" x14ac:dyDescent="0.25">
      <c r="A41" s="29" t="s">
        <v>40</v>
      </c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3" spans="1:15" x14ac:dyDescent="0.25">
      <c r="A43" s="31" t="s">
        <v>39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</row>
  </sheetData>
  <mergeCells count="31">
    <mergeCell ref="O32:O33"/>
    <mergeCell ref="A31:O31"/>
    <mergeCell ref="A1:O1"/>
    <mergeCell ref="A3:O3"/>
    <mergeCell ref="A5:O5"/>
    <mergeCell ref="A6:O6"/>
    <mergeCell ref="A11:O11"/>
    <mergeCell ref="A27:C27"/>
    <mergeCell ref="D27:O27"/>
    <mergeCell ref="A24:C24"/>
    <mergeCell ref="D24:O24"/>
    <mergeCell ref="A25:C25"/>
    <mergeCell ref="D25:O25"/>
    <mergeCell ref="A26:C26"/>
    <mergeCell ref="D26:O26"/>
    <mergeCell ref="A39:L39"/>
    <mergeCell ref="M39:O39"/>
    <mergeCell ref="A41:O41"/>
    <mergeCell ref="A43:O43"/>
    <mergeCell ref="A28:C28"/>
    <mergeCell ref="D28:O28"/>
    <mergeCell ref="A38:L38"/>
    <mergeCell ref="A32:A33"/>
    <mergeCell ref="B32:B33"/>
    <mergeCell ref="D32:G32"/>
    <mergeCell ref="C32:C33"/>
    <mergeCell ref="H32:J32"/>
    <mergeCell ref="K32:K33"/>
    <mergeCell ref="L32:L33"/>
    <mergeCell ref="M32:M33"/>
    <mergeCell ref="N32:N33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2026-05-06T08:56:21Z</cp:lastPrinted>
  <dcterms:created xsi:type="dcterms:W3CDTF">2026-04-16T14:15:44Z</dcterms:created>
  <dcterms:modified xsi:type="dcterms:W3CDTF">2026-05-06T08:57:14Z</dcterms:modified>
</cp:coreProperties>
</file>