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Мороз\2026\ЭМ\136\картриджи ЛОК\"/>
    </mc:Choice>
  </mc:AlternateContent>
  <bookViews>
    <workbookView xWindow="0" yWindow="0" windowWidth="28800" windowHeight="12435"/>
  </bookViews>
  <sheets>
    <sheet name="Лист 1" sheetId="4" r:id="rId1"/>
  </sheets>
  <calcPr calcId="152511" fullPrecision="0"/>
</workbook>
</file>

<file path=xl/calcChain.xml><?xml version="1.0" encoding="utf-8"?>
<calcChain xmlns="http://schemas.openxmlformats.org/spreadsheetml/2006/main">
  <c r="P18" i="4" l="1"/>
  <c r="L16" i="4"/>
  <c r="M16" i="4" s="1"/>
  <c r="K16" i="4"/>
  <c r="O16" i="4" s="1"/>
  <c r="L15" i="4"/>
  <c r="K15" i="4"/>
  <c r="O15" i="4" s="1"/>
  <c r="L14" i="4"/>
  <c r="K14" i="4"/>
  <c r="O14" i="4" s="1"/>
  <c r="L13" i="4"/>
  <c r="K13" i="4"/>
  <c r="O13" i="4" s="1"/>
  <c r="M14" i="4" l="1"/>
  <c r="M13" i="4"/>
  <c r="M15" i="4"/>
  <c r="K17" i="4"/>
  <c r="O17" i="4" s="1"/>
  <c r="O18" i="4" s="1"/>
  <c r="L17" i="4"/>
  <c r="M17" i="4" l="1"/>
</calcChain>
</file>

<file path=xl/sharedStrings.xml><?xml version="1.0" encoding="utf-8"?>
<sst xmlns="http://schemas.openxmlformats.org/spreadsheetml/2006/main" count="51" uniqueCount="39">
  <si>
    <t>(указывается предмет контракта)</t>
  </si>
  <si>
    <t>(должность)</t>
  </si>
  <si>
    <t>Работник контрактной службы/контрактный управляющий: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</si>
  <si>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</si>
  <si>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</si>
  <si>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</si>
  <si>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</si>
  <si>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</si>
  <si>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Средняя цена, руб. &lt;Ц&gt;=(ц₁+ц₂+ц₃+….) 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</si>
  <si>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>сопоставимых рыночных цен (анализа рынка)</t>
    </r>
  </si>
  <si>
    <t>Итого, руб.</t>
  </si>
  <si>
    <t>Ед. изм.</t>
  </si>
  <si>
    <t>Кол-во</t>
  </si>
  <si>
    <t>-</t>
  </si>
  <si>
    <t>(подпись)                 (расшифровка подписи)</t>
  </si>
  <si>
    <t>ИТОГО</t>
  </si>
  <si>
    <t>Цена предложенная участником № 4, руб. ц4</t>
  </si>
  <si>
    <t>Нормативный метод 
Распоряжение 100р</t>
  </si>
  <si>
    <t>Анализ рынка (Средняя стоимость)</t>
  </si>
  <si>
    <t>Заместитель директора</t>
  </si>
  <si>
    <r>
      <t>Цена предложенная участником № 1, руб. ц</t>
    </r>
    <r>
      <rPr>
        <b/>
        <sz val="9"/>
        <color theme="1"/>
        <rFont val="Calibri"/>
        <family val="2"/>
        <charset val="204"/>
      </rPr>
      <t>₁</t>
    </r>
  </si>
  <si>
    <r>
      <t>Цена предложенная участником № 2, руб. ц</t>
    </r>
    <r>
      <rPr>
        <b/>
        <sz val="9"/>
        <color theme="1"/>
        <rFont val="Calibri"/>
        <family val="2"/>
        <charset val="204"/>
      </rPr>
      <t>₂</t>
    </r>
  </si>
  <si>
    <r>
      <t>Цена предложенная участником № 3, руб. ц</t>
    </r>
    <r>
      <rPr>
        <b/>
        <sz val="9"/>
        <color theme="1"/>
        <rFont val="Calibri"/>
        <family val="2"/>
        <charset val="204"/>
      </rPr>
      <t>₃</t>
    </r>
  </si>
  <si>
    <r>
      <t>Цена предложенная участником № 5, руб. ц</t>
    </r>
    <r>
      <rPr>
        <b/>
        <vertAlign val="subscript"/>
        <sz val="9"/>
        <color theme="1"/>
        <rFont val="Times New Roman"/>
        <family val="1"/>
        <charset val="204"/>
      </rPr>
      <t>4</t>
    </r>
  </si>
  <si>
    <t xml:space="preserve">ОБОСНОВАНИЕ НАЧАЛЬНОЙ (МАКСИМАЛЬНОЙ) ЦЕНЫ КОНТРАКТА (НМЦК) </t>
  </si>
  <si>
    <t>Заказчиком были направлены 5 запросов о предоставлении ценовой информации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«Интернет»), в т.ч. размещенная в Электронном магазине Санкт-Петербурга.
Ответы на запросы получены от 3-х поставщиков (подрядчиков, исполнителей), а так 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«Интернет»). В целях соблюдения статьи 34 Бюджетного кодекса, Заказчиком принято решение при расчете цены договора использовать минимальное ценовое предложение.</t>
  </si>
  <si>
    <t>Анализ рынка (Минимальное ценовое предложение)</t>
  </si>
  <si>
    <t>ОКПД2/ ККН</t>
  </si>
  <si>
    <t>Наименование товара</t>
  </si>
  <si>
    <t>Трошина С.А.</t>
  </si>
  <si>
    <t>Дата подготовки обоснования НМЦК:                                                    14.05.2026</t>
  </si>
  <si>
    <t>Картридж Pantum P2200/M 6500"</t>
  </si>
  <si>
    <t>Тонер-картридж Pantum CM1100/CP1100 черный</t>
  </si>
  <si>
    <t>Тонер-картридж Pantum CM1100/CP1100 голубой</t>
  </si>
  <si>
    <t>Тонер-картридж Pantum CM1100/CP1100 пурпурный</t>
  </si>
  <si>
    <t>Тонер-картридж Pantum CM1100/CP1100 желтый</t>
  </si>
  <si>
    <t>шт</t>
  </si>
  <si>
    <t xml:space="preserve">26.20.40.120 </t>
  </si>
  <si>
    <t xml:space="preserve">Поставка  картриджей для ЛОК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</si>
</sst>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#,##0.00;[Red]#,##0.00"/>
    <numFmt numFmtId="165" formatCode="#,##0;[Red]#,##0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b/>
      <sz val="9"/>
      <color theme="1"/>
      <name val="Calibri"/>
      <family val="2"/>
      <charset val="204"/>
    </font>
    <font>
      <b/>
      <vertAlign val="subscript"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1">
    <xf numFmtId="0" fontId="0" fillId="0" borderId="0" xfId="0"/>
    <xf numFmtId="0" fontId="7" fillId="0" borderId="0" xfId="0" applyFont="1" applyAlignment="1">
      <alignment vertical="center"/>
    </xf>
    <xf numFmtId="0" fontId="9" fillId="0" borderId="0" xfId="0" applyFont="1"/>
    <xf numFmtId="0" fontId="6" fillId="0" borderId="0" xfId="0" applyFont="1" applyAlignment="1">
      <alignment vertical="center"/>
    </xf>
    <xf numFmtId="0" fontId="2" fillId="0" borderId="0" xfId="0" applyFont="1"/>
    <xf numFmtId="0" fontId="6" fillId="0" borderId="0" xfId="0" applyFont="1" applyBorder="1" applyAlignment="1">
      <alignment horizontal="center" vertical="center"/>
    </xf>
    <xf numFmtId="164" fontId="5" fillId="0" borderId="0" xfId="0" applyNumberFormat="1" applyFont="1" applyBorder="1"/>
    <xf numFmtId="9" fontId="5" fillId="0" borderId="0" xfId="1" applyFont="1" applyFill="1" applyBorder="1"/>
    <xf numFmtId="0" fontId="3" fillId="0" borderId="2" xfId="0" applyFont="1" applyBorder="1"/>
    <xf numFmtId="0" fontId="9" fillId="0" borderId="2" xfId="0" applyFont="1" applyBorder="1"/>
    <xf numFmtId="0" fontId="13" fillId="0" borderId="0" xfId="0" applyFont="1"/>
    <xf numFmtId="0" fontId="11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/>
    </xf>
    <xf numFmtId="0" fontId="11" fillId="0" borderId="0" xfId="0" applyFont="1" applyAlignment="1">
      <alignment horizontal="justify" vertical="center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5" fillId="0" borderId="5" xfId="0" applyFont="1" applyBorder="1" applyAlignment="1"/>
    <xf numFmtId="0" fontId="0" fillId="0" borderId="5" xfId="0" applyBorder="1"/>
    <xf numFmtId="0" fontId="0" fillId="0" borderId="2" xfId="0" applyBorder="1"/>
    <xf numFmtId="0" fontId="6" fillId="0" borderId="2" xfId="0" applyFont="1" applyBorder="1" applyAlignment="1">
      <alignment horizontal="center" vertical="center" wrapText="1"/>
    </xf>
    <xf numFmtId="0" fontId="9" fillId="0" borderId="0" xfId="0" applyFont="1" applyBorder="1"/>
    <xf numFmtId="0" fontId="3" fillId="0" borderId="2" xfId="0" applyFont="1" applyBorder="1" applyAlignment="1">
      <alignment horizontal="left" vertical="center"/>
    </xf>
    <xf numFmtId="164" fontId="4" fillId="0" borderId="1" xfId="0" applyNumberFormat="1" applyFont="1" applyFill="1" applyBorder="1" applyAlignment="1">
      <alignment vertical="top"/>
    </xf>
    <xf numFmtId="0" fontId="11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 wrapText="1"/>
    </xf>
    <xf numFmtId="164" fontId="4" fillId="0" borderId="1" xfId="0" applyNumberFormat="1" applyFont="1" applyFill="1" applyBorder="1" applyAlignment="1">
      <alignment horizontal="center" vertical="top"/>
    </xf>
    <xf numFmtId="4" fontId="3" fillId="0" borderId="1" xfId="0" applyNumberFormat="1" applyFont="1" applyBorder="1" applyAlignment="1">
      <alignment horizontal="center" vertical="center" wrapText="1" shrinkToFit="1"/>
    </xf>
    <xf numFmtId="9" fontId="4" fillId="0" borderId="1" xfId="1" applyNumberFormat="1" applyFont="1" applyFill="1" applyBorder="1" applyAlignment="1">
      <alignment vertical="top"/>
    </xf>
    <xf numFmtId="0" fontId="4" fillId="0" borderId="3" xfId="0" applyFont="1" applyFill="1" applyBorder="1" applyAlignment="1">
      <alignment horizontal="center" vertical="top"/>
    </xf>
    <xf numFmtId="0" fontId="4" fillId="0" borderId="3" xfId="0" applyFont="1" applyBorder="1" applyAlignment="1">
      <alignment horizontal="left" vertical="top" wrapText="1"/>
    </xf>
    <xf numFmtId="0" fontId="3" fillId="0" borderId="0" xfId="0" applyFont="1" applyFill="1" applyAlignment="1">
      <alignment horizontal="center" vertical="center" wrapText="1"/>
    </xf>
    <xf numFmtId="164" fontId="4" fillId="2" borderId="1" xfId="0" applyNumberFormat="1" applyFont="1" applyFill="1" applyBorder="1" applyAlignment="1">
      <alignment vertical="top"/>
    </xf>
    <xf numFmtId="4" fontId="3" fillId="0" borderId="1" xfId="0" applyNumberFormat="1" applyFont="1" applyBorder="1" applyAlignment="1">
      <alignment horizontal="center" vertical="center" wrapText="1"/>
    </xf>
    <xf numFmtId="9" fontId="3" fillId="0" borderId="1" xfId="1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2" fontId="0" fillId="0" borderId="0" xfId="0" applyNumberFormat="1"/>
    <xf numFmtId="2" fontId="13" fillId="0" borderId="0" xfId="0" applyNumberFormat="1" applyFont="1"/>
    <xf numFmtId="2" fontId="2" fillId="0" borderId="0" xfId="0" applyNumberFormat="1" applyFont="1"/>
    <xf numFmtId="4" fontId="3" fillId="0" borderId="1" xfId="0" applyNumberFormat="1" applyFont="1" applyFill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14" fillId="0" borderId="1" xfId="0" applyFont="1" applyBorder="1" applyAlignment="1">
      <alignment horizontal="center" vertical="center" wrapText="1" shrinkToFit="1"/>
    </xf>
    <xf numFmtId="0" fontId="14" fillId="0" borderId="1" xfId="0" applyFont="1" applyBorder="1" applyAlignment="1">
      <alignment horizontal="center" vertical="top" wrapText="1"/>
    </xf>
    <xf numFmtId="9" fontId="14" fillId="0" borderId="1" xfId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 shrinkToFit="1"/>
    </xf>
    <xf numFmtId="2" fontId="0" fillId="0" borderId="0" xfId="0" applyNumberFormat="1" applyFont="1"/>
    <xf numFmtId="0" fontId="0" fillId="0" borderId="0" xfId="0" applyFont="1"/>
    <xf numFmtId="43" fontId="17" fillId="0" borderId="1" xfId="2" applyFont="1" applyBorder="1" applyAlignment="1">
      <alignment horizontal="center" vertical="center" wrapText="1" shrinkToFit="1"/>
    </xf>
    <xf numFmtId="0" fontId="13" fillId="0" borderId="0" xfId="0" applyFont="1" applyFill="1"/>
    <xf numFmtId="0" fontId="0" fillId="0" borderId="0" xfId="0" applyFill="1"/>
    <xf numFmtId="0" fontId="12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 shrinkToFit="1"/>
    </xf>
    <xf numFmtId="164" fontId="4" fillId="0" borderId="1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/>
    </xf>
    <xf numFmtId="164" fontId="10" fillId="0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wrapText="1"/>
    </xf>
    <xf numFmtId="0" fontId="6" fillId="0" borderId="0" xfId="0" applyFont="1" applyAlignment="1">
      <alignment horizontal="left" vertical="center" wrapText="1"/>
    </xf>
    <xf numFmtId="0" fontId="3" fillId="0" borderId="4" xfId="0" applyFont="1" applyFill="1" applyBorder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top" wrapText="1"/>
    </xf>
  </cellXfs>
  <cellStyles count="3">
    <cellStyle name="Обычный" xfId="0" builtinId="0"/>
    <cellStyle name="Процентный" xfId="1" builtinId="5"/>
    <cellStyle name="Финансовый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49743</xdr:colOff>
      <xdr:row>11</xdr:row>
      <xdr:rowOff>519642</xdr:rowOff>
    </xdr:from>
    <xdr:to>
      <xdr:col>12</xdr:col>
      <xdr:colOff>524935</xdr:colOff>
      <xdr:row>11</xdr:row>
      <xdr:rowOff>711200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4343" y="2390775"/>
          <a:ext cx="475192" cy="19155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39157</xdr:colOff>
      <xdr:row>11</xdr:row>
      <xdr:rowOff>478367</xdr:rowOff>
    </xdr:from>
    <xdr:to>
      <xdr:col>11</xdr:col>
      <xdr:colOff>1032934</xdr:colOff>
      <xdr:row>11</xdr:row>
      <xdr:rowOff>762000</xdr:rowOff>
    </xdr:to>
    <xdr:pic>
      <xdr:nvPicPr>
        <xdr:cNvPr id="5" name="Рисунок 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7690" y="2349500"/>
          <a:ext cx="993777" cy="28363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tabSelected="1" zoomScale="90" zoomScaleNormal="90" workbookViewId="0">
      <selection activeCell="A7" sqref="A7:P7"/>
    </sheetView>
  </sheetViews>
  <sheetFormatPr defaultRowHeight="15" x14ac:dyDescent="0.25"/>
  <cols>
    <col min="1" max="1" width="4.140625" customWidth="1"/>
    <col min="2" max="2" width="15.5703125" customWidth="1"/>
    <col min="3" max="3" width="37.5703125" customWidth="1"/>
    <col min="4" max="5" width="6" customWidth="1"/>
    <col min="6" max="6" width="10.42578125" customWidth="1"/>
    <col min="7" max="7" width="11" customWidth="1"/>
    <col min="8" max="8" width="10.42578125" customWidth="1"/>
    <col min="9" max="10" width="11.140625" customWidth="1"/>
    <col min="11" max="11" width="14" customWidth="1"/>
    <col min="12" max="12" width="16.42578125" customWidth="1"/>
    <col min="13" max="13" width="8.5703125" customWidth="1"/>
    <col min="14" max="14" width="7.5703125" customWidth="1"/>
    <col min="15" max="15" width="11.7109375" style="56" customWidth="1"/>
    <col min="16" max="16" width="12.7109375" style="56" customWidth="1"/>
    <col min="17" max="17" width="9.28515625" style="39" bestFit="1" customWidth="1"/>
    <col min="18" max="19" width="8.85546875" style="39"/>
  </cols>
  <sheetData>
    <row r="1" spans="1:19" s="10" customFormat="1" ht="11.25" x14ac:dyDescent="0.2">
      <c r="F1" s="13"/>
      <c r="G1" s="13"/>
      <c r="O1" s="55"/>
      <c r="P1" s="55"/>
      <c r="Q1" s="40"/>
      <c r="R1" s="40"/>
      <c r="S1" s="40"/>
    </row>
    <row r="2" spans="1:19" x14ac:dyDescent="0.25">
      <c r="A2" s="69" t="s">
        <v>24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</row>
    <row r="3" spans="1:19" s="10" customFormat="1" ht="11.25" x14ac:dyDescent="0.2">
      <c r="F3" s="14"/>
      <c r="G3" s="14"/>
      <c r="H3" s="14"/>
      <c r="I3" s="14"/>
      <c r="J3" s="14"/>
      <c r="K3" s="14"/>
      <c r="L3" s="14"/>
      <c r="M3" s="14"/>
      <c r="N3" s="14"/>
      <c r="O3" s="57"/>
      <c r="P3" s="55"/>
      <c r="Q3" s="40"/>
      <c r="R3" s="40"/>
      <c r="S3" s="40"/>
    </row>
    <row r="4" spans="1:19" ht="15.75" x14ac:dyDescent="0.25">
      <c r="A4" s="70" t="s">
        <v>38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</row>
    <row r="5" spans="1:19" s="10" customFormat="1" ht="11.25" x14ac:dyDescent="0.2">
      <c r="A5" s="72" t="s">
        <v>0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55"/>
      <c r="Q5" s="40"/>
      <c r="R5" s="40"/>
      <c r="S5" s="40"/>
    </row>
    <row r="6" spans="1:19" s="10" customFormat="1" ht="11.25" x14ac:dyDescent="0.2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58"/>
      <c r="P6" s="55"/>
      <c r="Q6" s="40"/>
      <c r="R6" s="40"/>
      <c r="S6" s="40"/>
    </row>
    <row r="7" spans="1:19" s="10" customFormat="1" ht="75.75" customHeight="1" x14ac:dyDescent="0.2">
      <c r="A7" s="78" t="s">
        <v>25</v>
      </c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40"/>
      <c r="R7" s="40"/>
      <c r="S7" s="40"/>
    </row>
    <row r="8" spans="1:19" s="10" customFormat="1" ht="11.25" x14ac:dyDescent="0.2">
      <c r="A8" s="15"/>
      <c r="B8" s="15"/>
      <c r="C8" s="15"/>
      <c r="D8" s="15"/>
      <c r="E8" s="15"/>
      <c r="F8" s="15"/>
      <c r="G8" s="15"/>
      <c r="H8" s="15"/>
      <c r="I8" s="25"/>
      <c r="J8" s="15"/>
      <c r="K8" s="15"/>
      <c r="L8" s="15"/>
      <c r="M8" s="15"/>
      <c r="N8" s="15"/>
      <c r="O8" s="58"/>
      <c r="P8" s="55"/>
      <c r="Q8" s="40"/>
      <c r="R8" s="40"/>
      <c r="S8" s="40"/>
    </row>
    <row r="9" spans="1:19" s="10" customFormat="1" x14ac:dyDescent="0.2">
      <c r="A9" s="73" t="s">
        <v>9</v>
      </c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55"/>
      <c r="Q9" s="40"/>
      <c r="R9" s="40"/>
      <c r="S9" s="40"/>
    </row>
    <row r="10" spans="1:19" s="10" customFormat="1" x14ac:dyDescent="0.2">
      <c r="A10" s="16"/>
      <c r="B10" s="16"/>
      <c r="C10" s="16"/>
      <c r="D10" s="16"/>
      <c r="E10" s="16"/>
      <c r="F10" s="17"/>
      <c r="G10" s="17"/>
      <c r="H10" s="17"/>
      <c r="I10" s="17"/>
      <c r="J10" s="17"/>
      <c r="K10" s="17"/>
      <c r="L10" s="17"/>
      <c r="M10" s="17"/>
      <c r="N10" s="16"/>
      <c r="O10" s="59"/>
      <c r="P10" s="55"/>
      <c r="Q10" s="40"/>
      <c r="R10" s="40"/>
      <c r="S10" s="40"/>
    </row>
    <row r="11" spans="1:19" ht="15.75" x14ac:dyDescent="0.25">
      <c r="A11" s="18"/>
      <c r="B11" s="18"/>
      <c r="C11" s="18"/>
      <c r="D11" s="18"/>
      <c r="E11" s="18"/>
      <c r="F11" s="74" t="s">
        <v>6</v>
      </c>
      <c r="G11" s="75"/>
      <c r="H11" s="75"/>
      <c r="I11" s="75"/>
      <c r="J11" s="75"/>
      <c r="K11" s="75"/>
      <c r="L11" s="75"/>
      <c r="M11" s="76"/>
      <c r="N11" s="19"/>
      <c r="O11" s="77" t="s">
        <v>10</v>
      </c>
      <c r="P11" s="77"/>
    </row>
    <row r="12" spans="1:19" s="4" customFormat="1" ht="72" x14ac:dyDescent="0.25">
      <c r="A12" s="43" t="s">
        <v>5</v>
      </c>
      <c r="B12" s="44" t="s">
        <v>27</v>
      </c>
      <c r="C12" s="45" t="s">
        <v>28</v>
      </c>
      <c r="D12" s="45" t="s">
        <v>11</v>
      </c>
      <c r="E12" s="45" t="s">
        <v>12</v>
      </c>
      <c r="F12" s="46" t="s">
        <v>20</v>
      </c>
      <c r="G12" s="46" t="s">
        <v>21</v>
      </c>
      <c r="H12" s="46" t="s">
        <v>22</v>
      </c>
      <c r="I12" s="46" t="s">
        <v>16</v>
      </c>
      <c r="J12" s="46" t="s">
        <v>23</v>
      </c>
      <c r="K12" s="46" t="s">
        <v>8</v>
      </c>
      <c r="L12" s="47" t="s">
        <v>4</v>
      </c>
      <c r="M12" s="48" t="s">
        <v>3</v>
      </c>
      <c r="N12" s="46" t="s">
        <v>17</v>
      </c>
      <c r="O12" s="60" t="s">
        <v>18</v>
      </c>
      <c r="P12" s="60" t="s">
        <v>26</v>
      </c>
      <c r="Q12" s="41"/>
      <c r="R12" s="41"/>
      <c r="S12" s="41"/>
    </row>
    <row r="13" spans="1:19" s="4" customFormat="1" x14ac:dyDescent="0.25">
      <c r="A13" s="49">
        <v>1</v>
      </c>
      <c r="B13" s="50" t="s">
        <v>37</v>
      </c>
      <c r="C13" s="65" t="s">
        <v>31</v>
      </c>
      <c r="D13" s="38" t="s">
        <v>36</v>
      </c>
      <c r="E13" s="38">
        <v>30</v>
      </c>
      <c r="F13" s="63">
        <v>1230</v>
      </c>
      <c r="G13" s="63">
        <v>1201</v>
      </c>
      <c r="H13" s="63">
        <v>1250</v>
      </c>
      <c r="I13" s="54"/>
      <c r="J13" s="51"/>
      <c r="K13" s="29">
        <f t="shared" ref="K13:K16" si="0">AVERAGE(F13:J13)</f>
        <v>1227</v>
      </c>
      <c r="L13" s="35">
        <f t="shared" ref="L13:L16" si="1">STDEV(F13:J13)</f>
        <v>24.64</v>
      </c>
      <c r="M13" s="36">
        <f t="shared" ref="M13:M16" si="2">L13/K13</f>
        <v>0.02</v>
      </c>
      <c r="N13" s="29" t="s">
        <v>13</v>
      </c>
      <c r="O13" s="42">
        <f t="shared" ref="O13:O16" si="3">K13*E13</f>
        <v>36810</v>
      </c>
      <c r="P13" s="64">
        <v>36030</v>
      </c>
      <c r="Q13" s="41"/>
      <c r="R13" s="41"/>
      <c r="S13" s="41"/>
    </row>
    <row r="14" spans="1:19" s="4" customFormat="1" ht="30" x14ac:dyDescent="0.25">
      <c r="A14" s="49">
        <v>2</v>
      </c>
      <c r="B14" t="s">
        <v>37</v>
      </c>
      <c r="C14" s="66" t="s">
        <v>32</v>
      </c>
      <c r="D14" s="38" t="s">
        <v>36</v>
      </c>
      <c r="E14" s="38">
        <v>2</v>
      </c>
      <c r="F14" s="63">
        <v>2700</v>
      </c>
      <c r="G14" s="63">
        <v>2600</v>
      </c>
      <c r="H14" s="63">
        <v>2650</v>
      </c>
      <c r="I14" s="54"/>
      <c r="J14" s="51"/>
      <c r="K14" s="29">
        <f t="shared" si="0"/>
        <v>2650</v>
      </c>
      <c r="L14" s="35">
        <f t="shared" si="1"/>
        <v>50</v>
      </c>
      <c r="M14" s="36">
        <f t="shared" si="2"/>
        <v>0.02</v>
      </c>
      <c r="N14" s="29" t="s">
        <v>13</v>
      </c>
      <c r="O14" s="42">
        <f t="shared" si="3"/>
        <v>5300</v>
      </c>
      <c r="P14" s="64">
        <v>5200</v>
      </c>
      <c r="Q14" s="41"/>
      <c r="R14" s="41"/>
      <c r="S14" s="41"/>
    </row>
    <row r="15" spans="1:19" s="4" customFormat="1" ht="30" x14ac:dyDescent="0.25">
      <c r="A15" s="49">
        <v>3</v>
      </c>
      <c r="B15" t="s">
        <v>37</v>
      </c>
      <c r="C15" s="66" t="s">
        <v>33</v>
      </c>
      <c r="D15" s="38" t="s">
        <v>36</v>
      </c>
      <c r="E15" s="38">
        <v>2</v>
      </c>
      <c r="F15" s="63">
        <v>2700</v>
      </c>
      <c r="G15" s="63">
        <v>2600</v>
      </c>
      <c r="H15" s="63">
        <v>2650</v>
      </c>
      <c r="I15" s="54"/>
      <c r="J15" s="51"/>
      <c r="K15" s="29">
        <f t="shared" si="0"/>
        <v>2650</v>
      </c>
      <c r="L15" s="35">
        <f t="shared" si="1"/>
        <v>50</v>
      </c>
      <c r="M15" s="36">
        <f t="shared" si="2"/>
        <v>0.02</v>
      </c>
      <c r="N15" s="29" t="s">
        <v>13</v>
      </c>
      <c r="O15" s="42">
        <f t="shared" si="3"/>
        <v>5300</v>
      </c>
      <c r="P15" s="64">
        <v>5200</v>
      </c>
      <c r="Q15" s="41"/>
      <c r="R15" s="41"/>
      <c r="S15" s="41"/>
    </row>
    <row r="16" spans="1:19" s="4" customFormat="1" ht="30" x14ac:dyDescent="0.25">
      <c r="A16" s="49">
        <v>4</v>
      </c>
      <c r="B16" t="s">
        <v>37</v>
      </c>
      <c r="C16" s="66" t="s">
        <v>34</v>
      </c>
      <c r="D16" s="38" t="s">
        <v>36</v>
      </c>
      <c r="E16" s="38">
        <v>2</v>
      </c>
      <c r="F16" s="63">
        <v>2700</v>
      </c>
      <c r="G16" s="63">
        <v>2600</v>
      </c>
      <c r="H16" s="63">
        <v>2650</v>
      </c>
      <c r="I16" s="54"/>
      <c r="J16" s="51"/>
      <c r="K16" s="29">
        <f t="shared" si="0"/>
        <v>2650</v>
      </c>
      <c r="L16" s="35">
        <f t="shared" si="1"/>
        <v>50</v>
      </c>
      <c r="M16" s="36">
        <f t="shared" si="2"/>
        <v>0.02</v>
      </c>
      <c r="N16" s="29" t="s">
        <v>13</v>
      </c>
      <c r="O16" s="42">
        <f t="shared" si="3"/>
        <v>5300</v>
      </c>
      <c r="P16" s="64">
        <v>5200</v>
      </c>
      <c r="Q16" s="41"/>
      <c r="R16" s="41"/>
      <c r="S16" s="41"/>
    </row>
    <row r="17" spans="1:19" s="53" customFormat="1" ht="51.75" customHeight="1" x14ac:dyDescent="0.25">
      <c r="A17" s="49">
        <v>5</v>
      </c>
      <c r="B17" t="s">
        <v>37</v>
      </c>
      <c r="C17" s="66" t="s">
        <v>35</v>
      </c>
      <c r="D17" s="38" t="s">
        <v>36</v>
      </c>
      <c r="E17" s="38">
        <v>2</v>
      </c>
      <c r="F17" s="63">
        <v>2700</v>
      </c>
      <c r="G17" s="63">
        <v>2600</v>
      </c>
      <c r="H17" s="63">
        <v>2650</v>
      </c>
      <c r="I17" s="54"/>
      <c r="J17" s="51"/>
      <c r="K17" s="29">
        <f t="shared" ref="K17" si="4">AVERAGE(F17:J17)</f>
        <v>2650</v>
      </c>
      <c r="L17" s="35">
        <f t="shared" ref="L17" si="5">STDEV(F17:J17)</f>
        <v>50</v>
      </c>
      <c r="M17" s="36">
        <f t="shared" ref="M17" si="6">L17/K17</f>
        <v>0.02</v>
      </c>
      <c r="N17" s="29" t="s">
        <v>13</v>
      </c>
      <c r="O17" s="42">
        <f t="shared" ref="O17" si="7">K17*E17</f>
        <v>5300</v>
      </c>
      <c r="P17" s="64">
        <v>5200</v>
      </c>
      <c r="Q17" s="52"/>
      <c r="R17" s="52"/>
      <c r="S17" s="52"/>
    </row>
    <row r="18" spans="1:19" s="4" customFormat="1" x14ac:dyDescent="0.25">
      <c r="A18" s="26"/>
      <c r="B18" s="31" t="s">
        <v>15</v>
      </c>
      <c r="C18" s="32"/>
      <c r="D18" s="27"/>
      <c r="E18" s="27"/>
      <c r="F18" s="24"/>
      <c r="G18" s="34"/>
      <c r="H18" s="24"/>
      <c r="I18" s="24"/>
      <c r="J18" s="24"/>
      <c r="K18" s="24"/>
      <c r="L18" s="24"/>
      <c r="M18" s="30"/>
      <c r="N18" s="28"/>
      <c r="O18" s="61">
        <f>SUM(O13:O17)</f>
        <v>58010</v>
      </c>
      <c r="P18" s="61">
        <f>SUM(P13:P17)</f>
        <v>56830</v>
      </c>
      <c r="Q18" s="41"/>
      <c r="R18" s="41"/>
      <c r="S18" s="41"/>
    </row>
    <row r="19" spans="1:19" ht="15.75" x14ac:dyDescent="0.25">
      <c r="A19" s="5"/>
      <c r="B19" s="5"/>
      <c r="C19" s="5"/>
      <c r="D19" s="5"/>
      <c r="E19" s="5"/>
      <c r="F19" s="6"/>
      <c r="G19" s="6"/>
      <c r="H19" s="6"/>
      <c r="I19" s="6"/>
      <c r="J19" s="6"/>
      <c r="K19" s="6"/>
      <c r="L19" s="6"/>
      <c r="M19" s="7"/>
      <c r="N19" s="12"/>
      <c r="O19" s="62"/>
    </row>
    <row r="20" spans="1:19" ht="45" customHeight="1" x14ac:dyDescent="0.25">
      <c r="A20" s="80" t="s">
        <v>7</v>
      </c>
      <c r="B20" s="80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</row>
    <row r="21" spans="1:19" x14ac:dyDescent="0.25">
      <c r="A21" s="10"/>
      <c r="B21" s="10"/>
      <c r="C21" s="10"/>
      <c r="D21" s="10"/>
      <c r="E21" s="10"/>
      <c r="F21" s="11"/>
      <c r="G21" s="11"/>
      <c r="H21" s="10"/>
      <c r="I21" s="10"/>
      <c r="J21" s="10"/>
      <c r="K21" s="10"/>
      <c r="L21" s="10"/>
      <c r="M21" s="10"/>
      <c r="N21" s="10"/>
      <c r="O21" s="55"/>
    </row>
    <row r="22" spans="1:19" ht="15.6" customHeight="1" x14ac:dyDescent="0.25">
      <c r="A22" s="67" t="s">
        <v>30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</row>
    <row r="23" spans="1:19" ht="15.75" x14ac:dyDescent="0.25">
      <c r="D23" s="20"/>
      <c r="E23" s="20"/>
      <c r="F23" s="21"/>
      <c r="G23" s="21"/>
      <c r="H23" s="9"/>
      <c r="I23" s="22"/>
      <c r="J23" s="22"/>
    </row>
    <row r="24" spans="1:19" ht="26.45" customHeight="1" x14ac:dyDescent="0.25">
      <c r="A24" s="67" t="s">
        <v>2</v>
      </c>
      <c r="B24" s="67"/>
      <c r="C24" s="67"/>
      <c r="D24" s="67"/>
      <c r="E24" s="67"/>
      <c r="F24" s="67"/>
      <c r="G24" s="67"/>
      <c r="H24" s="67"/>
      <c r="I24" s="67"/>
      <c r="J24" s="67"/>
      <c r="K24" s="33" t="s">
        <v>19</v>
      </c>
      <c r="L24" s="68" t="s">
        <v>29</v>
      </c>
      <c r="M24" s="68"/>
    </row>
    <row r="25" spans="1:19" ht="15.75" x14ac:dyDescent="0.25">
      <c r="A25" s="2"/>
      <c r="B25" s="2"/>
      <c r="C25" s="2"/>
      <c r="D25" s="2"/>
      <c r="E25" s="2"/>
      <c r="F25" s="3"/>
      <c r="G25" s="3"/>
      <c r="H25" s="2"/>
      <c r="I25" s="2"/>
      <c r="J25" s="2"/>
      <c r="K25" s="23" t="s">
        <v>1</v>
      </c>
      <c r="L25" s="8" t="s">
        <v>14</v>
      </c>
      <c r="M25" s="8"/>
    </row>
    <row r="26" spans="1:19" x14ac:dyDescent="0.25">
      <c r="F26" s="1"/>
      <c r="G26" s="1"/>
    </row>
    <row r="39" spans="15:19" s="10" customFormat="1" ht="11.25" x14ac:dyDescent="0.2">
      <c r="O39" s="55"/>
      <c r="P39" s="55"/>
      <c r="Q39" s="40"/>
      <c r="R39" s="40"/>
      <c r="S39" s="40"/>
    </row>
  </sheetData>
  <mergeCells count="11">
    <mergeCell ref="A22:M22"/>
    <mergeCell ref="A24:J24"/>
    <mergeCell ref="L24:M24"/>
    <mergeCell ref="A2:O2"/>
    <mergeCell ref="A4:O4"/>
    <mergeCell ref="A5:O5"/>
    <mergeCell ref="A9:O9"/>
    <mergeCell ref="F11:M11"/>
    <mergeCell ref="O11:P11"/>
    <mergeCell ref="A7:P7"/>
    <mergeCell ref="A20:P20"/>
  </mergeCells>
  <pageMargins left="0.11811023622047245" right="0.11811023622047245" top="0.74803149606299213" bottom="0.35433070866141736" header="0.31496062992125984" footer="0.31496062992125984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Мороз Ирина Александровна</cp:lastModifiedBy>
  <cp:lastPrinted>2024-02-29T12:35:01Z</cp:lastPrinted>
  <dcterms:created xsi:type="dcterms:W3CDTF">2014-02-20T07:55:18Z</dcterms:created>
  <dcterms:modified xsi:type="dcterms:W3CDTF">2026-05-06T12:55:08Z</dcterms:modified>
</cp:coreProperties>
</file>