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Посуда одноразовая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закупка!$A$1:$O$17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K9" i="1"/>
  <c r="L9" i="1"/>
  <c r="M9" i="1" s="1"/>
  <c r="N9" i="1"/>
  <c r="O9" i="1" s="1"/>
  <c r="O14" i="1" s="1"/>
  <c r="O8" i="1"/>
  <c r="O10" i="1"/>
  <c r="O11" i="1"/>
  <c r="O12" i="1"/>
  <c r="O13" i="1"/>
  <c r="N12" i="1"/>
  <c r="L12" i="1"/>
  <c r="M12" i="1" s="1"/>
  <c r="K12" i="1"/>
  <c r="J12" i="1"/>
  <c r="I12" i="1"/>
  <c r="N11" i="1"/>
  <c r="L11" i="1"/>
  <c r="K11" i="1"/>
  <c r="J11" i="1"/>
  <c r="I11" i="1"/>
  <c r="N10" i="1"/>
  <c r="L10" i="1"/>
  <c r="K10" i="1"/>
  <c r="J10" i="1"/>
  <c r="I10" i="1"/>
  <c r="M11" i="1" l="1"/>
  <c r="M10" i="1"/>
  <c r="I13" i="1"/>
  <c r="J13" i="1"/>
  <c r="K13" i="1"/>
  <c r="L13" i="1"/>
  <c r="N13" i="1"/>
  <c r="M13" i="1" l="1"/>
  <c r="N8" i="1"/>
  <c r="N7" i="1"/>
  <c r="I7" i="1" l="1"/>
  <c r="J7" i="1"/>
  <c r="K7" i="1"/>
  <c r="L7" i="1"/>
  <c r="M7" i="1" s="1"/>
  <c r="O7" i="1"/>
  <c r="K8" i="1" l="1"/>
  <c r="L8" i="1"/>
  <c r="J8" i="1"/>
  <c r="I8" i="1"/>
  <c r="M8" i="1" l="1"/>
</calcChain>
</file>

<file path=xl/sharedStrings.xml><?xml version="1.0" encoding="utf-8"?>
<sst xmlns="http://schemas.openxmlformats.org/spreadsheetml/2006/main" count="51" uniqueCount="44">
  <si>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</si>
  <si>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</si>
  <si>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</si>
  <si>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</si>
  <si>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</si>
  <si>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</si>
  <si>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</si>
  <si>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</si>
  <si>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</si>
  <si>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</si>
  <si>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</si>
  <si>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</si>
  <si>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</si>
  <si>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</si>
  <si>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</si>
  <si>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шт</t>
  </si>
  <si>
    <t>Цена единицы, принятая для расчета НМЦК, руб.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</si>
  <si>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</si>
  <si>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</si>
  <si>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2</t>
  </si>
  <si>
    <t xml:space="preserve">Код ОКПД2 
13.92.14.110
</t>
  </si>
  <si>
    <t>3</t>
  </si>
  <si>
    <t xml:space="preserve">
Код ОКПД2 
22.29.23.110 
</t>
  </si>
  <si>
    <t>Скатерть одноразовая</t>
  </si>
  <si>
    <t>Набор столовых предметов</t>
  </si>
  <si>
    <t>Набор столовой посуды</t>
  </si>
  <si>
    <t>4</t>
  </si>
  <si>
    <t>5</t>
  </si>
  <si>
    <t xml:space="preserve">
Код ОКПД2 
17.22.11.140
</t>
  </si>
  <si>
    <t xml:space="preserve">Код ОКПД2 
17.22.11.130
</t>
  </si>
  <si>
    <t xml:space="preserve">Салфетки бумажные </t>
  </si>
  <si>
    <t>6</t>
  </si>
  <si>
    <t>Набор одноразовых  тарелок (30шт)</t>
  </si>
  <si>
    <t>Набор одноразовых  тарелок (20 шт)</t>
  </si>
  <si>
    <t xml:space="preserve">Источник инф. № 1      Вх. № 517 от 06.05.2026
</t>
  </si>
  <si>
    <t xml:space="preserve">Источник инф. № 2    Вх. № 518 от 06.05.2026
</t>
  </si>
  <si>
    <t xml:space="preserve">Источник инф. № 3      Вх. № 519 от 06.05.2026
</t>
  </si>
  <si>
    <t>7</t>
  </si>
  <si>
    <t>Салфетки влажные</t>
  </si>
  <si>
    <t xml:space="preserve"> Ф.И.О. исполнителя:  Наумовская С.Б.                                                                                                           Дата составления расчета: 06.05.2026</t>
  </si>
  <si>
    <t>Обоснование начальной (максимальной) цены контракта (Н(М)ЦК) на поставку одноразовой посуды, скатертей и салфеток  для нужд СПб ГБУК «Театр юных зрителей имени А. А. Брянцева».</t>
  </si>
  <si>
    <t>уп</t>
  </si>
  <si>
    <t>набор</t>
  </si>
  <si>
    <t xml:space="preserve">Товар по ОКПД2 22.29.23.110  включен (позиция №77) в Приложение №2 Постановления Правительства РФ от 23.12.2024 N 1875, соответствеено, установлено ограничение на поставку товара иностранного происхождения.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</si>
</sst>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9" fillId="2" borderId="0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 wrapText="1"/>
    </xf>
    <xf numFmtId="4" fontId="9" fillId="0" borderId="2" xfId="0" applyNumberFormat="1" applyFont="1" applyBorder="1" applyAlignment="1">
      <alignment horizontal="right" vertical="top" wrapText="1"/>
    </xf>
    <xf numFmtId="4" fontId="9" fillId="0" borderId="6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15"/>
  <sheetViews>
    <sheetView tabSelected="1" zoomScale="130" zoomScaleNormal="130" zoomScaleSheetLayoutView="100" workbookViewId="0">
      <selection activeCell="C3" sqref="C3:O4"/>
    </sheetView>
  </sheetViews>
  <sheetFormatPr defaultColWidth="9.109375" defaultRowHeight="14.4" x14ac:dyDescent="0.3"/>
  <cols>
    <col min="1" max="1" width="3.88671875" style="4" customWidth="1"/>
    <col min="2" max="2" width="12.6640625" style="4" customWidth="1"/>
    <col min="3" max="3" width="15.77734375" style="2" customWidth="1"/>
    <col min="4" max="4" width="7.332031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4" width="8.88671875" customWidth="1"/>
    <col min="25" max="16384" width="9.109375" style="2"/>
  </cols>
  <sheetData>
    <row r="1" spans="1:24" ht="25.8" customHeight="1" x14ac:dyDescent="0.3">
      <c r="A1" s="32" t="s">
        <v>40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4" ht="54" customHeight="1" x14ac:dyDescent="0.3">
      <c r="A2" s="47" t="s">
        <v>14</v>
      </c>
      <c r="B2" s="48"/>
      <c r="C2" s="48"/>
      <c r="D2" s="49"/>
      <c r="E2" s="50" t="s">
        <v>43</v>
      </c>
      <c r="F2" s="51"/>
      <c r="G2" s="51"/>
      <c r="H2" s="51"/>
      <c r="I2" s="51"/>
      <c r="J2" s="51"/>
      <c r="K2" s="51"/>
      <c r="L2" s="51"/>
      <c r="M2" s="51"/>
      <c r="N2" s="51"/>
      <c r="O2" s="52"/>
    </row>
    <row r="3" spans="1:24" ht="50.25" customHeight="1" x14ac:dyDescent="0.3">
      <c r="A3" s="57" t="s">
        <v>11</v>
      </c>
      <c r="B3" s="58"/>
      <c r="C3" s="41" t="s">
        <v>17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3"/>
    </row>
    <row r="4" spans="1:24" ht="61.8" customHeight="1" x14ac:dyDescent="0.3">
      <c r="A4" s="59"/>
      <c r="B4" s="60"/>
      <c r="C4" s="44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6"/>
    </row>
    <row r="5" spans="1:24" s="3" customFormat="1" ht="70.5" customHeight="1" x14ac:dyDescent="0.3">
      <c r="A5" s="33" t="s">
        <v>0</v>
      </c>
      <c r="B5" s="37" t="s">
        <v>12</v>
      </c>
      <c r="C5" s="34" t="s">
        <v>1</v>
      </c>
      <c r="D5" s="61" t="s">
        <v>4</v>
      </c>
      <c r="E5" s="34" t="s">
        <v>5</v>
      </c>
      <c r="F5" s="39" t="s">
        <v>2</v>
      </c>
      <c r="G5" s="40"/>
      <c r="H5" s="40"/>
      <c r="I5" s="34"/>
      <c r="J5" s="34" t="s">
        <v>9</v>
      </c>
      <c r="K5" s="35" t="s">
        <v>3</v>
      </c>
      <c r="L5" s="35"/>
      <c r="M5" s="35"/>
      <c r="N5" s="36" t="s">
        <v>16</v>
      </c>
      <c r="O5" s="38" t="s">
        <v>10</v>
      </c>
      <c r="P5"/>
      <c r="Q5"/>
      <c r="R5"/>
      <c r="S5"/>
      <c r="T5"/>
      <c r="U5"/>
      <c r="V5"/>
      <c r="W5"/>
      <c r="X5"/>
    </row>
    <row r="6" spans="1:24" s="3" customFormat="1" ht="111.6" customHeight="1" x14ac:dyDescent="0.3">
      <c r="A6" s="33"/>
      <c r="B6" s="37"/>
      <c r="C6" s="34"/>
      <c r="D6" s="62"/>
      <c r="E6" s="34"/>
      <c r="F6" s="19" t="s">
        <v>34</v>
      </c>
      <c r="G6" s="19" t="s">
        <v>35</v>
      </c>
      <c r="H6" s="19" t="s">
        <v>36</v>
      </c>
      <c r="I6" s="34"/>
      <c r="J6" s="34"/>
      <c r="K6" s="20" t="s">
        <v>6</v>
      </c>
      <c r="L6" s="21" t="s">
        <v>7</v>
      </c>
      <c r="M6" s="22" t="s">
        <v>18</v>
      </c>
      <c r="N6" s="36"/>
      <c r="O6" s="38"/>
      <c r="P6"/>
      <c r="Q6"/>
      <c r="R6"/>
      <c r="S6"/>
      <c r="T6"/>
      <c r="U6"/>
      <c r="V6"/>
      <c r="W6"/>
      <c r="X6"/>
    </row>
    <row r="7" spans="1:24" s="3" customFormat="1" ht="76.2" customHeight="1" x14ac:dyDescent="0.3">
      <c r="A7" s="23" t="s">
        <v>8</v>
      </c>
      <c r="B7" s="24" t="s">
        <v>28</v>
      </c>
      <c r="C7" s="25" t="s">
        <v>23</v>
      </c>
      <c r="D7" s="16" t="s">
        <v>15</v>
      </c>
      <c r="E7" s="15">
        <v>13</v>
      </c>
      <c r="F7" s="31">
        <v>112.7</v>
      </c>
      <c r="G7" s="31">
        <v>115.01</v>
      </c>
      <c r="H7" s="26">
        <v>116.41</v>
      </c>
      <c r="I7" s="11">
        <f>SUM(F7:H7)</f>
        <v>344.12</v>
      </c>
      <c r="J7" s="12">
        <f t="shared" ref="J7:J13" si="0">COUNT(F7:H7)</f>
        <v>3</v>
      </c>
      <c r="K7" s="13">
        <f t="shared" ref="K7:K13" si="1">IF(ISERR(AVERAGE(F7:H7)),"",AVERAGE(F7:H7))</f>
        <v>114.70666666666666</v>
      </c>
      <c r="L7" s="13">
        <f t="shared" ref="L7:L13" si="2">IF(ISERR(STDEV(F7:H7)),"",STDEV(F7:H7))</f>
        <v>1.8735082955069411</v>
      </c>
      <c r="M7" s="17">
        <f t="shared" ref="M7:M13" si="3">L7/K7*100%</f>
        <v>1.6333037563991699E-2</v>
      </c>
      <c r="N7" s="14">
        <f t="shared" ref="N7:N13" si="4">F7</f>
        <v>112.7</v>
      </c>
      <c r="O7" s="11">
        <f>N7*E7</f>
        <v>1465.1000000000001</v>
      </c>
      <c r="P7"/>
      <c r="Q7"/>
      <c r="R7"/>
      <c r="S7"/>
      <c r="T7"/>
      <c r="U7"/>
      <c r="V7"/>
      <c r="W7"/>
      <c r="X7"/>
    </row>
    <row r="8" spans="1:24" s="1" customFormat="1" ht="78" customHeight="1" x14ac:dyDescent="0.3">
      <c r="A8" s="23" t="s">
        <v>19</v>
      </c>
      <c r="B8" s="24" t="s">
        <v>22</v>
      </c>
      <c r="C8" s="25" t="s">
        <v>33</v>
      </c>
      <c r="D8" s="16" t="s">
        <v>42</v>
      </c>
      <c r="E8" s="15">
        <v>3</v>
      </c>
      <c r="F8" s="18">
        <v>1814.63</v>
      </c>
      <c r="G8" s="18">
        <v>1848.38</v>
      </c>
      <c r="H8" s="18">
        <v>1870.88</v>
      </c>
      <c r="I8" s="11">
        <f>SUM(F8:H8)</f>
        <v>5533.89</v>
      </c>
      <c r="J8" s="12">
        <f t="shared" si="0"/>
        <v>3</v>
      </c>
      <c r="K8" s="13">
        <f t="shared" si="1"/>
        <v>1844.63</v>
      </c>
      <c r="L8" s="13">
        <f t="shared" si="2"/>
        <v>28.311879132265311</v>
      </c>
      <c r="M8" s="17">
        <f t="shared" si="3"/>
        <v>1.5348269914435582E-2</v>
      </c>
      <c r="N8" s="14">
        <f t="shared" si="4"/>
        <v>1814.63</v>
      </c>
      <c r="O8" s="11">
        <f t="shared" ref="O8:O13" si="5">N8*E8</f>
        <v>5443.89</v>
      </c>
      <c r="P8"/>
      <c r="Q8"/>
      <c r="R8"/>
      <c r="S8"/>
      <c r="T8"/>
      <c r="U8"/>
      <c r="V8"/>
      <c r="W8"/>
      <c r="X8"/>
    </row>
    <row r="9" spans="1:24" s="1" customFormat="1" ht="78" customHeight="1" x14ac:dyDescent="0.3">
      <c r="A9" s="23" t="s">
        <v>21</v>
      </c>
      <c r="B9" s="24" t="s">
        <v>22</v>
      </c>
      <c r="C9" s="25" t="s">
        <v>24</v>
      </c>
      <c r="D9" s="16" t="s">
        <v>42</v>
      </c>
      <c r="E9" s="30">
        <v>2</v>
      </c>
      <c r="F9" s="18">
        <v>785.53</v>
      </c>
      <c r="G9" s="18">
        <v>800.14</v>
      </c>
      <c r="H9" s="18">
        <v>809.88</v>
      </c>
      <c r="I9" s="11"/>
      <c r="J9" s="12">
        <f t="shared" si="0"/>
        <v>3</v>
      </c>
      <c r="K9" s="13">
        <f t="shared" si="1"/>
        <v>798.51666666666677</v>
      </c>
      <c r="L9" s="13">
        <f t="shared" si="2"/>
        <v>12.255897899922862</v>
      </c>
      <c r="M9" s="17">
        <f t="shared" si="3"/>
        <v>1.5348330738147224E-2</v>
      </c>
      <c r="N9" s="14">
        <f t="shared" si="4"/>
        <v>785.53</v>
      </c>
      <c r="O9" s="11">
        <f t="shared" ref="O9" si="6">N9*E9</f>
        <v>1571.06</v>
      </c>
      <c r="P9"/>
      <c r="Q9"/>
      <c r="R9"/>
      <c r="S9"/>
      <c r="T9"/>
      <c r="U9"/>
      <c r="V9"/>
      <c r="W9"/>
      <c r="X9"/>
    </row>
    <row r="10" spans="1:24" s="1" customFormat="1" ht="78" customHeight="1" x14ac:dyDescent="0.3">
      <c r="A10" s="23" t="s">
        <v>26</v>
      </c>
      <c r="B10" s="19" t="s">
        <v>20</v>
      </c>
      <c r="C10" s="25" t="s">
        <v>25</v>
      </c>
      <c r="D10" s="16" t="s">
        <v>42</v>
      </c>
      <c r="E10" s="30">
        <v>20</v>
      </c>
      <c r="F10" s="18">
        <v>383.18</v>
      </c>
      <c r="G10" s="18">
        <v>391.03</v>
      </c>
      <c r="H10" s="18">
        <v>395.79</v>
      </c>
      <c r="I10" s="11">
        <f>SUM(F10:H10)</f>
        <v>1170</v>
      </c>
      <c r="J10" s="12">
        <f t="shared" si="0"/>
        <v>3</v>
      </c>
      <c r="K10" s="13">
        <f t="shared" si="1"/>
        <v>390</v>
      </c>
      <c r="L10" s="13">
        <f t="shared" si="2"/>
        <v>6.3677861144985108</v>
      </c>
      <c r="M10" s="17">
        <f t="shared" si="3"/>
        <v>1.6327656703842335E-2</v>
      </c>
      <c r="N10" s="14">
        <f t="shared" si="4"/>
        <v>383.18</v>
      </c>
      <c r="O10" s="11">
        <f t="shared" si="5"/>
        <v>7663.6</v>
      </c>
      <c r="P10"/>
      <c r="Q10"/>
      <c r="R10"/>
      <c r="S10"/>
      <c r="T10"/>
      <c r="U10"/>
      <c r="V10"/>
      <c r="W10"/>
      <c r="X10"/>
    </row>
    <row r="11" spans="1:24" s="1" customFormat="1" ht="78" customHeight="1" x14ac:dyDescent="0.3">
      <c r="A11" s="23" t="s">
        <v>27</v>
      </c>
      <c r="B11" s="24" t="s">
        <v>22</v>
      </c>
      <c r="C11" s="25" t="s">
        <v>32</v>
      </c>
      <c r="D11" s="16" t="s">
        <v>42</v>
      </c>
      <c r="E11" s="15">
        <v>1</v>
      </c>
      <c r="F11" s="18">
        <v>1742.04</v>
      </c>
      <c r="G11" s="18">
        <v>1774.44</v>
      </c>
      <c r="H11" s="18">
        <v>1796.04</v>
      </c>
      <c r="I11" s="11">
        <f>SUM(F11:H11)</f>
        <v>5312.52</v>
      </c>
      <c r="J11" s="12">
        <f t="shared" si="0"/>
        <v>3</v>
      </c>
      <c r="K11" s="13">
        <f t="shared" si="1"/>
        <v>1770.8400000000001</v>
      </c>
      <c r="L11" s="13">
        <f t="shared" si="2"/>
        <v>27.179403966974707</v>
      </c>
      <c r="M11" s="17">
        <f t="shared" si="3"/>
        <v>1.5348311517118829E-2</v>
      </c>
      <c r="N11" s="14">
        <f t="shared" si="4"/>
        <v>1742.04</v>
      </c>
      <c r="O11" s="11">
        <f t="shared" si="5"/>
        <v>1742.04</v>
      </c>
      <c r="P11"/>
      <c r="Q11"/>
      <c r="R11"/>
      <c r="S11"/>
      <c r="T11"/>
      <c r="U11"/>
      <c r="V11"/>
      <c r="W11"/>
      <c r="X11"/>
    </row>
    <row r="12" spans="1:24" s="1" customFormat="1" ht="78" customHeight="1" x14ac:dyDescent="0.3">
      <c r="A12" s="23" t="s">
        <v>31</v>
      </c>
      <c r="B12" s="19" t="s">
        <v>29</v>
      </c>
      <c r="C12" s="25" t="s">
        <v>30</v>
      </c>
      <c r="D12" s="16" t="s">
        <v>41</v>
      </c>
      <c r="E12" s="30">
        <v>4</v>
      </c>
      <c r="F12" s="18">
        <v>209.69</v>
      </c>
      <c r="G12" s="18">
        <v>213.59</v>
      </c>
      <c r="H12" s="18">
        <v>216.19</v>
      </c>
      <c r="I12" s="11">
        <f>SUM(F12:H12)</f>
        <v>639.47</v>
      </c>
      <c r="J12" s="12">
        <f t="shared" si="0"/>
        <v>3</v>
      </c>
      <c r="K12" s="13">
        <f t="shared" si="1"/>
        <v>213.15666666666667</v>
      </c>
      <c r="L12" s="13">
        <f t="shared" si="2"/>
        <v>3.2715949219506588</v>
      </c>
      <c r="M12" s="17">
        <f t="shared" si="3"/>
        <v>1.5348311517118827E-2</v>
      </c>
      <c r="N12" s="14">
        <f t="shared" si="4"/>
        <v>209.69</v>
      </c>
      <c r="O12" s="11">
        <f t="shared" si="5"/>
        <v>838.76</v>
      </c>
      <c r="P12"/>
      <c r="Q12"/>
      <c r="R12"/>
      <c r="S12"/>
      <c r="T12"/>
      <c r="U12"/>
      <c r="V12"/>
      <c r="W12"/>
      <c r="X12"/>
    </row>
    <row r="13" spans="1:24" s="1" customFormat="1" ht="78" customHeight="1" x14ac:dyDescent="0.3">
      <c r="A13" s="23" t="s">
        <v>37</v>
      </c>
      <c r="B13" s="19" t="s">
        <v>29</v>
      </c>
      <c r="C13" s="25" t="s">
        <v>38</v>
      </c>
      <c r="D13" s="16" t="s">
        <v>41</v>
      </c>
      <c r="E13" s="30">
        <v>4</v>
      </c>
      <c r="F13" s="18">
        <v>268.87</v>
      </c>
      <c r="G13" s="18">
        <v>274.38</v>
      </c>
      <c r="H13" s="18">
        <v>277.72000000000003</v>
      </c>
      <c r="I13" s="11">
        <f>SUM(F13:H13)</f>
        <v>820.97</v>
      </c>
      <c r="J13" s="12">
        <f t="shared" si="0"/>
        <v>3</v>
      </c>
      <c r="K13" s="13">
        <f t="shared" si="1"/>
        <v>273.65666666666669</v>
      </c>
      <c r="L13" s="13">
        <f t="shared" si="2"/>
        <v>4.4691199730297484</v>
      </c>
      <c r="M13" s="17">
        <f t="shared" si="3"/>
        <v>1.6331120405239222E-2</v>
      </c>
      <c r="N13" s="14">
        <f t="shared" si="4"/>
        <v>268.87</v>
      </c>
      <c r="O13" s="11">
        <f t="shared" si="5"/>
        <v>1075.48</v>
      </c>
      <c r="P13"/>
      <c r="Q13"/>
      <c r="R13"/>
      <c r="S13"/>
      <c r="T13"/>
      <c r="U13"/>
      <c r="V13"/>
      <c r="W13"/>
      <c r="X13"/>
    </row>
    <row r="14" spans="1:24" s="1" customFormat="1" ht="22.5" customHeight="1" x14ac:dyDescent="0.3">
      <c r="A14" s="55" t="s">
        <v>13</v>
      </c>
      <c r="B14" s="56"/>
      <c r="C14" s="56"/>
      <c r="D14" s="56"/>
      <c r="E14" s="56"/>
      <c r="F14" s="55"/>
      <c r="G14" s="55"/>
      <c r="H14" s="55"/>
      <c r="I14" s="55"/>
      <c r="J14" s="55"/>
      <c r="K14" s="55"/>
      <c r="L14" s="55"/>
      <c r="M14" s="55"/>
      <c r="N14" s="55"/>
      <c r="O14" s="27">
        <f>SUM(O7:O13)</f>
        <v>19799.93</v>
      </c>
      <c r="P14"/>
      <c r="Q14"/>
      <c r="R14"/>
      <c r="S14"/>
      <c r="T14"/>
      <c r="U14"/>
      <c r="V14"/>
      <c r="W14"/>
      <c r="X14"/>
    </row>
    <row r="15" spans="1:24" s="1" customFormat="1" ht="18.600000000000001" customHeight="1" x14ac:dyDescent="0.3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/>
      <c r="Q15"/>
      <c r="R15"/>
      <c r="S15"/>
      <c r="T15"/>
      <c r="U15"/>
      <c r="V15"/>
      <c r="W15"/>
      <c r="X15"/>
    </row>
    <row r="16" spans="1:24" ht="21" customHeight="1" x14ac:dyDescent="0.3">
      <c r="A16" s="54" t="s">
        <v>39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24" ht="15.75" customHeight="1" x14ac:dyDescent="0.3">
      <c r="A17" s="53"/>
      <c r="B17" s="53"/>
      <c r="C17" s="53"/>
      <c r="D17" s="53"/>
      <c r="E17" s="53"/>
      <c r="F17" s="53"/>
      <c r="G17" s="53"/>
      <c r="H17" s="53"/>
      <c r="I17" s="10"/>
      <c r="J17" s="10"/>
      <c r="K17" s="10"/>
      <c r="L17" s="10"/>
      <c r="M17" s="10"/>
      <c r="N17" s="10"/>
      <c r="O17" s="10"/>
    </row>
    <row r="18" spans="1:24" ht="15.6" x14ac:dyDescent="0.3">
      <c r="A18" s="6"/>
      <c r="B18" s="2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</row>
    <row r="97" spans="1:24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"/>
      <c r="Q97" s="2"/>
      <c r="R97" s="2"/>
      <c r="S97" s="2"/>
      <c r="T97" s="2"/>
      <c r="U97" s="2"/>
      <c r="V97" s="2"/>
      <c r="W97" s="2"/>
      <c r="X97" s="2"/>
    </row>
    <row r="98" spans="1:24" ht="15.6" x14ac:dyDescent="0.3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2"/>
      <c r="Q98" s="2"/>
      <c r="R98" s="2"/>
      <c r="S98" s="2"/>
      <c r="T98" s="2"/>
      <c r="U98" s="2"/>
      <c r="V98" s="2"/>
      <c r="W98" s="2"/>
      <c r="X98" s="2"/>
    </row>
    <row r="99" spans="1:24" ht="15.6" x14ac:dyDescent="0.3">
      <c r="A99" s="6"/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2"/>
      <c r="Q99" s="2"/>
      <c r="R99" s="2"/>
      <c r="S99" s="2"/>
      <c r="T99" s="2"/>
      <c r="U99" s="2"/>
      <c r="V99" s="2"/>
      <c r="W99" s="2"/>
      <c r="X99" s="2"/>
    </row>
    <row r="100" spans="1:24" ht="15.6" x14ac:dyDescent="0.3">
      <c r="A100" s="6"/>
      <c r="B100" s="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6" x14ac:dyDescent="0.3">
      <c r="A101" s="6"/>
      <c r="B101" s="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6" x14ac:dyDescent="0.3">
      <c r="A102" s="6"/>
      <c r="B102" s="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2"/>
      <c r="Q102" s="2"/>
      <c r="R102" s="2"/>
      <c r="S102" s="2"/>
      <c r="T102" s="2"/>
      <c r="U102" s="2"/>
      <c r="V102" s="2"/>
      <c r="W102" s="2"/>
      <c r="X102" s="2"/>
    </row>
    <row r="103" spans="1:24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24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24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24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24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24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24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24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24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24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 x14ac:dyDescent="0.3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1:15" x14ac:dyDescent="0.3">
      <c r="A117" s="8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1:15" x14ac:dyDescent="0.3">
      <c r="A118" s="8"/>
      <c r="B118" s="8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1:15" x14ac:dyDescent="0.3">
      <c r="A119" s="8"/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1:15" x14ac:dyDescent="0.3">
      <c r="A120" s="8"/>
      <c r="B120" s="8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048515" spans="1:24" x14ac:dyDescent="0.3">
      <c r="A1048515" s="2"/>
      <c r="B1048515" s="2"/>
      <c r="D1048515" s="5"/>
      <c r="P1048515" s="2"/>
      <c r="Q1048515" s="2"/>
      <c r="R1048515" s="2"/>
      <c r="S1048515" s="2"/>
      <c r="T1048515" s="2"/>
      <c r="U1048515" s="2"/>
      <c r="V1048515" s="2"/>
      <c r="W1048515" s="2"/>
      <c r="X1048515" s="2"/>
    </row>
  </sheetData>
  <mergeCells count="19">
    <mergeCell ref="A17:H17"/>
    <mergeCell ref="A16:O16"/>
    <mergeCell ref="A14:N14"/>
    <mergeCell ref="A3:B4"/>
    <mergeCell ref="D5:D6"/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C3:O4"/>
    <mergeCell ref="A2:D2"/>
    <mergeCell ref="E2:O2"/>
  </mergeCells>
  <conditionalFormatting sqref="M13 M7:M9">
    <cfRule type="cellIs" dxfId="11" priority="13" stopIfTrue="1" operator="greaterThanOrEqual">
      <formula>0.33</formula>
    </cfRule>
    <cfRule type="cellIs" dxfId="10" priority="14" stopIfTrue="1" operator="greaterThanOrEqual">
      <formula>0.33</formula>
    </cfRule>
    <cfRule type="cellIs" dxfId="9" priority="15" stopIfTrue="1" operator="between">
      <formula>33</formula>
      <formula>100</formula>
    </cfRule>
  </conditionalFormatting>
  <conditionalFormatting sqref="M10">
    <cfRule type="cellIs" dxfId="8" priority="7" stopIfTrue="1" operator="greaterThanOrEqual">
      <formula>0.33</formula>
    </cfRule>
    <cfRule type="cellIs" dxfId="7" priority="8" stopIfTrue="1" operator="greaterThanOrEqual">
      <formula>0.33</formula>
    </cfRule>
    <cfRule type="cellIs" dxfId="6" priority="9" stopIfTrue="1" operator="between">
      <formula>33</formula>
      <formula>100</formula>
    </cfRule>
  </conditionalFormatting>
  <conditionalFormatting sqref="M11">
    <cfRule type="cellIs" dxfId="5" priority="4" stopIfTrue="1" operator="greaterThanOrEqual">
      <formula>0.33</formula>
    </cfRule>
    <cfRule type="cellIs" dxfId="4" priority="5" stopIfTrue="1" operator="greaterThanOrEqual">
      <formula>0.33</formula>
    </cfRule>
    <cfRule type="cellIs" dxfId="3" priority="6" stopIfTrue="1" operator="between">
      <formula>33</formula>
      <formula>100</formula>
    </cfRule>
  </conditionalFormatting>
  <conditionalFormatting sqref="M1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2026-05-06T14:07:25Z</cp:lastPrinted>
  <dcterms:created xsi:type="dcterms:W3CDTF">2022-04-11T10:29:27Z</dcterms:created>
  <dcterms:modified xsi:type="dcterms:W3CDTF">2026-05-06T14:07:48Z</dcterms:modified>
</cp:coreProperties>
</file>